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Actual cost of Works" sheetId="1" r:id="rId1"/>
    <sheet name="Fee Calculator &amp; Graph" sheetId="2" r:id="rId2"/>
    <sheet name="Fee Coordinates" sheetId="3" r:id="rId3"/>
    <sheet name="quidnunc" sheetId="4" state="hidden" r:id="rId4"/>
  </sheets>
  <definedNames>
    <definedName name="_xlnm.Print_Area" localSheetId="0">'Actual cost of Works'!$A$1:$Q$80</definedName>
    <definedName name="_xlnm.Print_Area" localSheetId="1">'Fee Calculator &amp; Graph'!$B$2:$K$70</definedName>
  </definedNames>
  <calcPr fullCalcOnLoad="1"/>
</workbook>
</file>

<file path=xl/sharedStrings.xml><?xml version="1.0" encoding="utf-8"?>
<sst xmlns="http://schemas.openxmlformats.org/spreadsheetml/2006/main" count="65" uniqueCount="49">
  <si>
    <t>Comments:</t>
  </si>
  <si>
    <t>Quantity</t>
  </si>
  <si>
    <t>Unit</t>
  </si>
  <si>
    <t>Rate</t>
  </si>
  <si>
    <t>Amount</t>
  </si>
  <si>
    <t>Cost of Actual Works</t>
  </si>
  <si>
    <t>Total</t>
  </si>
  <si>
    <t>Note: For jobs less than $20,000 use a flat percentage fee of 25%</t>
  </si>
  <si>
    <t>ACEA Appendix C Fee Scale Coordinates</t>
  </si>
  <si>
    <t>Cost of  Works ($)</t>
  </si>
  <si>
    <t>Percentage Fee (%)</t>
  </si>
  <si>
    <t>Fee Scale Coordinates</t>
  </si>
  <si>
    <t>COST OF WORKS ($)</t>
  </si>
  <si>
    <t>PERCENTAGE FEE (%)</t>
  </si>
  <si>
    <t>LOG BASE 10 SCALE</t>
  </si>
  <si>
    <t>C</t>
  </si>
  <si>
    <t>D</t>
  </si>
  <si>
    <t>E</t>
  </si>
  <si>
    <t>F</t>
  </si>
  <si>
    <t>G</t>
  </si>
  <si>
    <t>H</t>
  </si>
  <si>
    <t>Engineering Fee</t>
  </si>
  <si>
    <t>quidnunc</t>
  </si>
  <si>
    <t>Council</t>
  </si>
  <si>
    <t>Tender Comparison For</t>
  </si>
  <si>
    <t>Consultant</t>
  </si>
  <si>
    <t>Tenders Received</t>
  </si>
  <si>
    <t>Date Calculated</t>
  </si>
  <si>
    <t>XX</t>
  </si>
  <si>
    <t>Consultant Name</t>
  </si>
  <si>
    <t>Melbourne Water Reimbursable Quantity</t>
  </si>
  <si>
    <t>Drawing Rev. No.</t>
  </si>
  <si>
    <t>Drawing Date</t>
  </si>
  <si>
    <t>Item No.</t>
  </si>
  <si>
    <t>Item Description</t>
  </si>
  <si>
    <t>CONTRACTOR 1</t>
  </si>
  <si>
    <t>CONTRACTOR 2</t>
  </si>
  <si>
    <t>CONTRACTOR 3</t>
  </si>
  <si>
    <t>Schedule of tendered items and Melbourne Water reimbursement assessment example</t>
  </si>
  <si>
    <t>Principle consultant fee bases on cost of proposed works (ACEA appendix C)</t>
  </si>
  <si>
    <t>Estimated cost of works</t>
  </si>
  <si>
    <t>Percentage fee - principle consultant</t>
  </si>
  <si>
    <t>Actual fee - principle consultant</t>
  </si>
  <si>
    <t>Principle consultant fee based on cost of proposed works</t>
  </si>
  <si>
    <t>DD/MM/YYYY</t>
  </si>
  <si>
    <t>[insert name of council]</t>
  </si>
  <si>
    <t>[insert job title]</t>
  </si>
  <si>
    <t>[ insert EPMS No.]</t>
  </si>
  <si>
    <r>
      <rPr>
        <b/>
        <sz val="12"/>
        <rFont val="Verdana"/>
        <family val="2"/>
      </rPr>
      <t xml:space="preserve">Engineering fee percentage
</t>
    </r>
    <r>
      <rPr>
        <sz val="12"/>
        <rFont val="Verdana"/>
        <family val="2"/>
      </rPr>
      <t>NOTE: For jobs less than $20,000 use a flat percentage fee of 25%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</si>
</sst>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_-&quot;$&quot;* #,##0_-;\-&quot;$&quot;* #,##0_-;_-&quot;$&quot;* &quot;-&quot;??_-;_-@_-"/>
    <numFmt numFmtId="167" formatCode="_-* #,##0_-;\-* #,##0_-;_-* &quot;-&quot;??_-;_-@_-"/>
    <numFmt numFmtId="168" formatCode="0.0%"/>
    <numFmt numFmtId="169" formatCode="0.0000%"/>
    <numFmt numFmtId="170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i/>
      <sz val="12"/>
      <name val="Verdana"/>
      <family val="2"/>
    </font>
    <font>
      <sz val="12"/>
      <color indexed="10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Verdana"/>
      <family val="2"/>
    </font>
    <font>
      <sz val="14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8B"/>
        <bgColor indexed="64"/>
      </patternFill>
    </fill>
    <fill>
      <patternFill patternType="solid">
        <fgColor rgb="FF46C2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44" fontId="5" fillId="0" borderId="13" xfId="44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9" fontId="5" fillId="0" borderId="13" xfId="55" applyNumberFormat="1" applyFont="1" applyFill="1" applyBorder="1" applyAlignment="1" applyProtection="1">
      <alignment horizontal="center" vertical="center"/>
      <protection/>
    </xf>
    <xf numFmtId="10" fontId="4" fillId="0" borderId="0" xfId="58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58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4" fontId="5" fillId="0" borderId="30" xfId="44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9" fillId="33" borderId="12" xfId="55" applyFont="1" applyFill="1" applyBorder="1">
      <alignment/>
      <protection/>
    </xf>
    <xf numFmtId="0" fontId="49" fillId="33" borderId="0" xfId="55" applyFont="1" applyFill="1">
      <alignment/>
      <protection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 wrapText="1"/>
    </xf>
    <xf numFmtId="44" fontId="5" fillId="34" borderId="13" xfId="44" applyFont="1" applyFill="1" applyBorder="1" applyAlignment="1">
      <alignment horizontal="right"/>
    </xf>
    <xf numFmtId="169" fontId="5" fillId="34" borderId="13" xfId="55" applyNumberFormat="1" applyFont="1" applyFill="1" applyBorder="1" applyAlignment="1" applyProtection="1">
      <alignment horizontal="center" vertical="center"/>
      <protection/>
    </xf>
    <xf numFmtId="44" fontId="5" fillId="34" borderId="12" xfId="44" applyFont="1" applyFill="1" applyBorder="1" applyAlignment="1">
      <alignment horizontal="right"/>
    </xf>
    <xf numFmtId="0" fontId="5" fillId="34" borderId="13" xfId="0" applyFont="1" applyFill="1" applyBorder="1" applyAlignment="1">
      <alignment horizontal="left" indent="1"/>
    </xf>
    <xf numFmtId="0" fontId="4" fillId="0" borderId="31" xfId="55" applyFont="1" applyBorder="1" applyProtection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4" fillId="0" borderId="0" xfId="55" applyFont="1" applyBorder="1" applyProtection="1">
      <alignment/>
      <protection/>
    </xf>
    <xf numFmtId="0" fontId="4" fillId="0" borderId="32" xfId="55" applyFont="1" applyBorder="1" applyProtection="1">
      <alignment/>
      <protection/>
    </xf>
    <xf numFmtId="0" fontId="5" fillId="0" borderId="0" xfId="55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55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5" fillId="0" borderId="31" xfId="55" applyFont="1" applyBorder="1" applyAlignment="1" applyProtection="1">
      <alignment vertical="center"/>
      <protection/>
    </xf>
    <xf numFmtId="0" fontId="5" fillId="0" borderId="31" xfId="55" applyFont="1" applyBorder="1" applyAlignment="1" applyProtection="1">
      <alignment horizontal="right" vertical="center"/>
      <protection/>
    </xf>
    <xf numFmtId="0" fontId="5" fillId="0" borderId="33" xfId="55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55" applyFont="1" applyBorder="1" applyProtection="1">
      <alignment/>
      <protection/>
    </xf>
    <xf numFmtId="0" fontId="4" fillId="0" borderId="35" xfId="55" applyFont="1" applyBorder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3" fontId="4" fillId="0" borderId="28" xfId="55" applyNumberFormat="1" applyFont="1" applyBorder="1" applyProtection="1">
      <alignment/>
      <protection/>
    </xf>
    <xf numFmtId="167" fontId="8" fillId="0" borderId="0" xfId="42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>
      <alignment horizontal="centerContinuous"/>
      <protection/>
    </xf>
    <xf numFmtId="14" fontId="4" fillId="0" borderId="0" xfId="55" applyNumberFormat="1" applyFont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5" fillId="0" borderId="36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horizontal="right"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right" vertical="center"/>
      <protection/>
    </xf>
    <xf numFmtId="10" fontId="4" fillId="0" borderId="38" xfId="55" applyNumberFormat="1" applyFont="1" applyFill="1" applyBorder="1" applyAlignment="1" applyProtection="1">
      <alignment horizontal="right" vertical="center"/>
      <protection/>
    </xf>
    <xf numFmtId="166" fontId="6" fillId="0" borderId="39" xfId="44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Protection="1">
      <alignment/>
      <protection/>
    </xf>
    <xf numFmtId="14" fontId="4" fillId="0" borderId="0" xfId="55" applyNumberFormat="1" applyFont="1" applyFill="1" applyBorder="1" applyProtection="1">
      <alignment/>
      <protection/>
    </xf>
    <xf numFmtId="166" fontId="5" fillId="34" borderId="39" xfId="44" applyNumberFormat="1" applyFont="1" applyFill="1" applyBorder="1" applyAlignment="1" applyProtection="1">
      <alignment horizontal="right" vertical="center"/>
      <protection/>
    </xf>
    <xf numFmtId="0" fontId="4" fillId="34" borderId="25" xfId="55" applyFont="1" applyFill="1" applyBorder="1" applyAlignment="1" applyProtection="1">
      <alignment horizontal="right" vertical="center" wrapText="1"/>
      <protection/>
    </xf>
    <xf numFmtId="3" fontId="4" fillId="34" borderId="39" xfId="55" applyNumberFormat="1" applyFont="1" applyFill="1" applyBorder="1" applyAlignment="1" applyProtection="1">
      <alignment horizontal="center"/>
      <protection/>
    </xf>
    <xf numFmtId="3" fontId="4" fillId="34" borderId="18" xfId="55" applyNumberFormat="1" applyFont="1" applyFill="1" applyBorder="1" applyAlignment="1" applyProtection="1">
      <alignment horizontal="center"/>
      <protection/>
    </xf>
    <xf numFmtId="0" fontId="4" fillId="34" borderId="40" xfId="55" applyFont="1" applyFill="1" applyBorder="1" applyAlignment="1" applyProtection="1">
      <alignment horizontal="right" vertical="center" wrapText="1"/>
      <protection/>
    </xf>
    <xf numFmtId="0" fontId="4" fillId="34" borderId="41" xfId="55" applyFont="1" applyFill="1" applyBorder="1" applyAlignment="1" applyProtection="1">
      <alignment horizontal="center"/>
      <protection/>
    </xf>
    <xf numFmtId="0" fontId="4" fillId="34" borderId="42" xfId="55" applyFont="1" applyFill="1" applyBorder="1" applyAlignment="1" applyProtection="1">
      <alignment horizontal="center"/>
      <protection/>
    </xf>
    <xf numFmtId="0" fontId="5" fillId="34" borderId="27" xfId="55" applyFont="1" applyFill="1" applyBorder="1" applyProtection="1">
      <alignment/>
      <protection/>
    </xf>
    <xf numFmtId="0" fontId="5" fillId="34" borderId="28" xfId="55" applyFont="1" applyFill="1" applyBorder="1" applyProtection="1">
      <alignment/>
      <protection/>
    </xf>
    <xf numFmtId="0" fontId="5" fillId="34" borderId="29" xfId="0" applyFont="1" applyFill="1" applyBorder="1" applyAlignment="1" applyProtection="1">
      <alignment/>
      <protection/>
    </xf>
    <xf numFmtId="0" fontId="4" fillId="0" borderId="27" xfId="55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0" borderId="29" xfId="55" applyNumberFormat="1" applyFont="1" applyBorder="1">
      <alignment/>
      <protection/>
    </xf>
    <xf numFmtId="0" fontId="4" fillId="0" borderId="33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35" xfId="55" applyFont="1" applyBorder="1">
      <alignment/>
      <protection/>
    </xf>
    <xf numFmtId="0" fontId="4" fillId="0" borderId="28" xfId="55" applyFont="1" applyBorder="1" applyAlignment="1">
      <alignment horizontal="centerContinuous"/>
      <protection/>
    </xf>
    <xf numFmtId="0" fontId="4" fillId="0" borderId="29" xfId="55" applyFont="1" applyBorder="1" applyAlignment="1">
      <alignment horizontal="centerContinuous"/>
      <protection/>
    </xf>
    <xf numFmtId="0" fontId="5" fillId="0" borderId="27" xfId="55" applyFont="1" applyBorder="1" applyAlignment="1">
      <alignment horizontal="centerContinuous"/>
      <protection/>
    </xf>
    <xf numFmtId="0" fontId="5" fillId="0" borderId="0" xfId="55" applyFont="1">
      <alignment/>
      <protection/>
    </xf>
    <xf numFmtId="49" fontId="5" fillId="34" borderId="3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8" xfId="55" applyFont="1" applyBorder="1">
      <alignment/>
      <protection/>
    </xf>
    <xf numFmtId="0" fontId="4" fillId="0" borderId="28" xfId="0" applyFont="1" applyBorder="1" applyAlignment="1">
      <alignment/>
    </xf>
    <xf numFmtId="0" fontId="4" fillId="0" borderId="29" xfId="55" applyFont="1" applyBorder="1">
      <alignment/>
      <protection/>
    </xf>
    <xf numFmtId="0" fontId="4" fillId="0" borderId="31" xfId="0" applyFont="1" applyBorder="1" applyAlignment="1">
      <alignment horizontal="left"/>
    </xf>
    <xf numFmtId="0" fontId="4" fillId="0" borderId="32" xfId="55" applyFont="1" applyBorder="1">
      <alignment/>
      <protection/>
    </xf>
    <xf numFmtId="0" fontId="4" fillId="0" borderId="31" xfId="55" applyFont="1" applyBorder="1">
      <alignment/>
      <protection/>
    </xf>
    <xf numFmtId="0" fontId="9" fillId="0" borderId="0" xfId="55" applyFont="1">
      <alignment/>
      <protection/>
    </xf>
    <xf numFmtId="0" fontId="5" fillId="0" borderId="27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34" borderId="33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3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43" xfId="55" applyFont="1" applyFill="1" applyBorder="1">
      <alignment/>
      <protection/>
    </xf>
    <xf numFmtId="0" fontId="4" fillId="0" borderId="0" xfId="55" applyFont="1" applyBorder="1" applyAlignment="1">
      <alignment wrapText="1"/>
      <protection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/>
    </xf>
    <xf numFmtId="2" fontId="5" fillId="34" borderId="12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UL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Melbourne Water engineering fee scale</a:t>
            </a:r>
          </a:p>
        </c:rich>
      </c:tx>
      <c:layout>
        <c:manualLayout>
          <c:xMode val="factor"/>
          <c:yMode val="factor"/>
          <c:x val="-0.036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875"/>
          <c:w val="0.92425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'Fee Calculator &amp; Graph'!$O$31:$O$54</c:f>
              <c:numCache/>
            </c:numRef>
          </c:xVal>
          <c:yVal>
            <c:numRef>
              <c:f>'Fee Calculator &amp; Graph'!$N$31:$N$54</c:f>
              <c:numCache/>
            </c:numRef>
          </c:yVal>
          <c:smooth val="1"/>
        </c:ser>
        <c:axId val="46309485"/>
        <c:axId val="14132182"/>
      </c:scatterChart>
      <c:valAx>
        <c:axId val="46309485"/>
        <c:scaling>
          <c:logBase val="10"/>
          <c:orientation val="minMax"/>
          <c:max val="10000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Cost of works $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 val="max"/>
        <c:crossBetween val="midCat"/>
        <c:dispUnits/>
      </c:valAx>
      <c:valAx>
        <c:axId val="14132182"/>
        <c:scaling>
          <c:orientation val="minMax"/>
          <c:max val="0.2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fee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At val="1000"/>
        <c:crossBetween val="midCat"/>
        <c:dispUnits/>
        <c:majorUnit val="0.01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0</xdr:rowOff>
    </xdr:from>
    <xdr:to>
      <xdr:col>12</xdr:col>
      <xdr:colOff>552450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228600" y="3667125"/>
        <a:ext cx="102203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zoomScale="75" zoomScaleNormal="75" zoomScalePageLayoutView="0" workbookViewId="0" topLeftCell="A1">
      <selection activeCell="D76" sqref="D76:D77"/>
    </sheetView>
  </sheetViews>
  <sheetFormatPr defaultColWidth="9.140625" defaultRowHeight="12.75"/>
  <cols>
    <col min="1" max="1" width="22.8515625" style="8" customWidth="1"/>
    <col min="2" max="2" width="48.421875" style="8" bestFit="1" customWidth="1"/>
    <col min="3" max="3" width="16.28125" style="8" bestFit="1" customWidth="1"/>
    <col min="4" max="4" width="24.57421875" style="8" bestFit="1" customWidth="1"/>
    <col min="5" max="5" width="22.8515625" style="8" bestFit="1" customWidth="1"/>
    <col min="6" max="6" width="24.421875" style="8" bestFit="1" customWidth="1"/>
    <col min="7" max="7" width="19.57421875" style="8" bestFit="1" customWidth="1"/>
    <col min="8" max="8" width="20.140625" style="8" bestFit="1" customWidth="1"/>
    <col min="9" max="9" width="15.421875" style="8" customWidth="1"/>
    <col min="10" max="10" width="25.140625" style="8" customWidth="1"/>
    <col min="11" max="11" width="20.7109375" style="8" bestFit="1" customWidth="1"/>
    <col min="12" max="12" width="22.28125" style="8" customWidth="1"/>
    <col min="13" max="13" width="11.140625" style="8" bestFit="1" customWidth="1"/>
    <col min="14" max="14" width="17.28125" style="8" customWidth="1"/>
    <col min="15" max="15" width="18.421875" style="8" customWidth="1"/>
    <col min="16" max="16" width="20.7109375" style="8" customWidth="1"/>
    <col min="17" max="17" width="17.57421875" style="8" customWidth="1"/>
    <col min="18" max="18" width="9.140625" style="8" customWidth="1"/>
    <col min="19" max="19" width="16.140625" style="8" customWidth="1"/>
    <col min="20" max="16384" width="9.140625" style="8" customWidth="1"/>
  </cols>
  <sheetData>
    <row r="1" spans="1:17" s="4" customFormat="1" ht="32.25" customHeight="1" thickBot="1">
      <c r="A1" s="2" t="s">
        <v>38</v>
      </c>
      <c r="B1" s="3"/>
      <c r="C1" s="3"/>
      <c r="D1" s="3"/>
      <c r="E1" s="3"/>
      <c r="F1" s="3"/>
      <c r="G1" s="3"/>
      <c r="H1" s="3"/>
      <c r="I1" s="3"/>
      <c r="J1" s="82"/>
      <c r="K1" s="83"/>
      <c r="L1" s="83"/>
      <c r="M1" s="83"/>
      <c r="N1" s="83"/>
      <c r="O1" s="83"/>
      <c r="P1" s="83"/>
      <c r="Q1" s="83"/>
    </row>
    <row r="2" spans="1:17" ht="25.5" customHeight="1" thickBot="1">
      <c r="A2" s="174" t="s">
        <v>24</v>
      </c>
      <c r="B2" s="175"/>
      <c r="C2" s="176" t="s">
        <v>23</v>
      </c>
      <c r="D2" s="177"/>
      <c r="E2" s="178" t="s">
        <v>27</v>
      </c>
      <c r="F2" s="178" t="s">
        <v>31</v>
      </c>
      <c r="G2" s="179" t="s">
        <v>32</v>
      </c>
      <c r="H2" s="179" t="s">
        <v>25</v>
      </c>
      <c r="I2" s="177"/>
      <c r="J2" s="180" t="s">
        <v>26</v>
      </c>
      <c r="L2" s="9"/>
      <c r="M2" s="9"/>
      <c r="N2" s="9"/>
      <c r="O2" s="9"/>
      <c r="P2" s="9"/>
      <c r="Q2" s="9"/>
    </row>
    <row r="3" spans="1:13" ht="30" customHeight="1" thickBot="1">
      <c r="A3" s="173" t="s">
        <v>47</v>
      </c>
      <c r="B3" s="85" t="s">
        <v>46</v>
      </c>
      <c r="C3" s="84" t="s">
        <v>45</v>
      </c>
      <c r="D3" s="86"/>
      <c r="E3" s="87" t="s">
        <v>44</v>
      </c>
      <c r="F3" s="88" t="s">
        <v>28</v>
      </c>
      <c r="G3" s="87" t="s">
        <v>44</v>
      </c>
      <c r="H3" s="89" t="s">
        <v>29</v>
      </c>
      <c r="I3" s="90"/>
      <c r="J3" s="87" t="s">
        <v>44</v>
      </c>
      <c r="L3" s="9"/>
      <c r="M3" s="9"/>
    </row>
    <row r="4" s="10" customFormat="1" ht="15.75" customHeight="1">
      <c r="Q4" s="9"/>
    </row>
    <row r="5" spans="15:17" ht="15.75" customHeight="1" thickBot="1">
      <c r="O5" s="9"/>
      <c r="P5" s="9"/>
      <c r="Q5" s="9"/>
    </row>
    <row r="6" spans="1:17" ht="15.75" customHeight="1">
      <c r="A6" s="172" t="s">
        <v>0</v>
      </c>
      <c r="B6" s="163"/>
      <c r="C6" s="163"/>
      <c r="D6" s="163"/>
      <c r="E6" s="163"/>
      <c r="F6" s="163"/>
      <c r="G6" s="163"/>
      <c r="H6" s="163"/>
      <c r="I6" s="163"/>
      <c r="J6" s="164"/>
      <c r="K6" s="164"/>
      <c r="L6" s="165"/>
      <c r="M6" s="165"/>
      <c r="N6" s="166"/>
      <c r="O6" s="165"/>
      <c r="P6" s="165"/>
      <c r="Q6" s="167"/>
    </row>
    <row r="7" spans="1:17" ht="16.5" customHeight="1">
      <c r="A7" s="168"/>
      <c r="B7" s="5"/>
      <c r="C7" s="5"/>
      <c r="D7" s="5"/>
      <c r="E7" s="5"/>
      <c r="F7" s="5"/>
      <c r="G7" s="5"/>
      <c r="H7" s="5"/>
      <c r="I7" s="5"/>
      <c r="J7" s="6"/>
      <c r="K7" s="6"/>
      <c r="L7" s="7"/>
      <c r="M7" s="7"/>
      <c r="N7" s="6"/>
      <c r="O7" s="7"/>
      <c r="P7" s="7"/>
      <c r="Q7" s="169"/>
    </row>
    <row r="8" spans="1:17" ht="15">
      <c r="A8" s="17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69"/>
    </row>
    <row r="9" spans="1:17" ht="15">
      <c r="A9" s="17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69"/>
    </row>
    <row r="10" spans="1:17" ht="15">
      <c r="A10" s="17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69"/>
    </row>
    <row r="11" spans="1:17" ht="15">
      <c r="A11" s="17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69"/>
    </row>
    <row r="12" spans="1:17" ht="15">
      <c r="A12" s="17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69"/>
    </row>
    <row r="13" spans="1:17" ht="15">
      <c r="A13" s="17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69"/>
    </row>
    <row r="14" spans="1:17" ht="15">
      <c r="A14" s="17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69"/>
    </row>
    <row r="15" spans="1:17" ht="15">
      <c r="A15" s="17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69"/>
    </row>
    <row r="16" spans="1:17" s="11" customFormat="1" ht="15">
      <c r="A16" s="17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69"/>
    </row>
    <row r="17" spans="1:17" s="12" customFormat="1" ht="15">
      <c r="A17" s="17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69"/>
    </row>
    <row r="18" spans="1:17" s="12" customFormat="1" ht="15.75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1:17" s="12" customFormat="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1" customFormat="1" ht="15.75" thickBo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1" customFormat="1" ht="36" customHeight="1" thickBot="1">
      <c r="A21" s="182"/>
      <c r="B21" s="182"/>
      <c r="C21" s="182"/>
      <c r="D21" s="182"/>
      <c r="E21" s="182"/>
      <c r="F21" s="185" t="s">
        <v>35</v>
      </c>
      <c r="G21" s="186"/>
      <c r="H21" s="187" t="str">
        <f>"Melbourne Water ("&amp;F21&amp;")"</f>
        <v>Melbourne Water (CONTRACTOR 1)</v>
      </c>
      <c r="I21" s="188"/>
      <c r="J21" s="185" t="s">
        <v>36</v>
      </c>
      <c r="K21" s="186"/>
      <c r="L21" s="187" t="str">
        <f>"Melbourne Water ("&amp;J21&amp;")"</f>
        <v>Melbourne Water (CONTRACTOR 2)</v>
      </c>
      <c r="M21" s="188"/>
      <c r="N21" s="185" t="s">
        <v>37</v>
      </c>
      <c r="O21" s="186"/>
      <c r="P21" s="187" t="str">
        <f>"Melbourne Water ("&amp;N21&amp;")"</f>
        <v>Melbourne Water (CONTRACTOR 3)</v>
      </c>
      <c r="Q21" s="188"/>
    </row>
    <row r="22" spans="1:17" s="11" customFormat="1" ht="51.75" customHeight="1" thickBot="1">
      <c r="A22" s="81" t="s">
        <v>33</v>
      </c>
      <c r="B22" s="81" t="s">
        <v>34</v>
      </c>
      <c r="C22" s="80" t="s">
        <v>1</v>
      </c>
      <c r="D22" s="161" t="s">
        <v>30</v>
      </c>
      <c r="E22" s="81" t="s">
        <v>2</v>
      </c>
      <c r="F22" s="13" t="s">
        <v>3</v>
      </c>
      <c r="G22" s="14" t="s">
        <v>4</v>
      </c>
      <c r="H22" s="13" t="s">
        <v>3</v>
      </c>
      <c r="I22" s="14" t="s">
        <v>4</v>
      </c>
      <c r="J22" s="13" t="s">
        <v>3</v>
      </c>
      <c r="K22" s="14" t="s">
        <v>4</v>
      </c>
      <c r="L22" s="13" t="s">
        <v>3</v>
      </c>
      <c r="M22" s="14" t="s">
        <v>4</v>
      </c>
      <c r="N22" s="13" t="s">
        <v>3</v>
      </c>
      <c r="O22" s="14" t="s">
        <v>4</v>
      </c>
      <c r="P22" s="13" t="s">
        <v>3</v>
      </c>
      <c r="Q22" s="14" t="s">
        <v>4</v>
      </c>
    </row>
    <row r="23" spans="1:17" s="12" customFormat="1" ht="15">
      <c r="A23" s="15"/>
      <c r="B23" s="16"/>
      <c r="C23" s="17"/>
      <c r="D23" s="162">
        <f>C23</f>
        <v>0</v>
      </c>
      <c r="E23" s="18"/>
      <c r="F23" s="19"/>
      <c r="G23" s="20">
        <f aca="true" t="shared" si="0" ref="G23:G70">$C23*F23</f>
        <v>0</v>
      </c>
      <c r="H23" s="91">
        <f>F23</f>
        <v>0</v>
      </c>
      <c r="I23" s="92">
        <f aca="true" t="shared" si="1" ref="I23:I54">$D23*H23</f>
        <v>0</v>
      </c>
      <c r="J23" s="20"/>
      <c r="K23" s="20">
        <f aca="true" t="shared" si="2" ref="K23:K70">$C23*J23</f>
        <v>0</v>
      </c>
      <c r="L23" s="92">
        <f>J23</f>
        <v>0</v>
      </c>
      <c r="M23" s="92">
        <f aca="true" t="shared" si="3" ref="M23:M54">$D23*L23</f>
        <v>0</v>
      </c>
      <c r="N23" s="20"/>
      <c r="O23" s="20">
        <f aca="true" t="shared" si="4" ref="O23:O54">$C23*N23</f>
        <v>0</v>
      </c>
      <c r="P23" s="92">
        <f>N23</f>
        <v>0</v>
      </c>
      <c r="Q23" s="92">
        <f aca="true" t="shared" si="5" ref="Q23:Q54">$D23*P23</f>
        <v>0</v>
      </c>
    </row>
    <row r="24" spans="1:17" s="12" customFormat="1" ht="15">
      <c r="A24" s="21"/>
      <c r="B24" s="22"/>
      <c r="C24" s="23"/>
      <c r="D24" s="162">
        <f aca="true" t="shared" si="6" ref="D24:D70">C24</f>
        <v>0</v>
      </c>
      <c r="E24" s="24"/>
      <c r="F24" s="19"/>
      <c r="G24" s="20">
        <f t="shared" si="0"/>
        <v>0</v>
      </c>
      <c r="H24" s="91">
        <f aca="true" t="shared" si="7" ref="H24:H70">F24</f>
        <v>0</v>
      </c>
      <c r="I24" s="92">
        <f t="shared" si="1"/>
        <v>0</v>
      </c>
      <c r="J24" s="20"/>
      <c r="K24" s="20">
        <f t="shared" si="2"/>
        <v>0</v>
      </c>
      <c r="L24" s="92">
        <f aca="true" t="shared" si="8" ref="L24:L70">J24</f>
        <v>0</v>
      </c>
      <c r="M24" s="92">
        <f t="shared" si="3"/>
        <v>0</v>
      </c>
      <c r="N24" s="20"/>
      <c r="O24" s="20">
        <f t="shared" si="4"/>
        <v>0</v>
      </c>
      <c r="P24" s="92">
        <f aca="true" t="shared" si="9" ref="P24:P70">N24</f>
        <v>0</v>
      </c>
      <c r="Q24" s="92">
        <f t="shared" si="5"/>
        <v>0</v>
      </c>
    </row>
    <row r="25" spans="1:17" s="11" customFormat="1" ht="15">
      <c r="A25" s="21"/>
      <c r="B25" s="22"/>
      <c r="C25" s="25"/>
      <c r="D25" s="162">
        <f t="shared" si="6"/>
        <v>0</v>
      </c>
      <c r="E25" s="24"/>
      <c r="F25" s="19"/>
      <c r="G25" s="20">
        <f t="shared" si="0"/>
        <v>0</v>
      </c>
      <c r="H25" s="91">
        <f t="shared" si="7"/>
        <v>0</v>
      </c>
      <c r="I25" s="92">
        <f t="shared" si="1"/>
        <v>0</v>
      </c>
      <c r="J25" s="20"/>
      <c r="K25" s="20">
        <f t="shared" si="2"/>
        <v>0</v>
      </c>
      <c r="L25" s="92">
        <f t="shared" si="8"/>
        <v>0</v>
      </c>
      <c r="M25" s="92">
        <f t="shared" si="3"/>
        <v>0</v>
      </c>
      <c r="N25" s="20"/>
      <c r="O25" s="20">
        <f t="shared" si="4"/>
        <v>0</v>
      </c>
      <c r="P25" s="92">
        <f t="shared" si="9"/>
        <v>0</v>
      </c>
      <c r="Q25" s="92">
        <f t="shared" si="5"/>
        <v>0</v>
      </c>
    </row>
    <row r="26" spans="1:17" s="11" customFormat="1" ht="15">
      <c r="A26" s="21"/>
      <c r="B26" s="22"/>
      <c r="C26" s="23"/>
      <c r="D26" s="162">
        <f t="shared" si="6"/>
        <v>0</v>
      </c>
      <c r="E26" s="24"/>
      <c r="F26" s="19"/>
      <c r="G26" s="20">
        <f t="shared" si="0"/>
        <v>0</v>
      </c>
      <c r="H26" s="91">
        <f t="shared" si="7"/>
        <v>0</v>
      </c>
      <c r="I26" s="92">
        <f t="shared" si="1"/>
        <v>0</v>
      </c>
      <c r="J26" s="20"/>
      <c r="K26" s="20">
        <f t="shared" si="2"/>
        <v>0</v>
      </c>
      <c r="L26" s="92">
        <f t="shared" si="8"/>
        <v>0</v>
      </c>
      <c r="M26" s="92">
        <f t="shared" si="3"/>
        <v>0</v>
      </c>
      <c r="N26" s="20"/>
      <c r="O26" s="20">
        <f t="shared" si="4"/>
        <v>0</v>
      </c>
      <c r="P26" s="92">
        <f t="shared" si="9"/>
        <v>0</v>
      </c>
      <c r="Q26" s="92">
        <f t="shared" si="5"/>
        <v>0</v>
      </c>
    </row>
    <row r="27" spans="1:17" s="11" customFormat="1" ht="15">
      <c r="A27" s="21"/>
      <c r="B27" s="22"/>
      <c r="C27" s="23"/>
      <c r="D27" s="162">
        <f t="shared" si="6"/>
        <v>0</v>
      </c>
      <c r="E27" s="24"/>
      <c r="F27" s="19"/>
      <c r="G27" s="20">
        <f t="shared" si="0"/>
        <v>0</v>
      </c>
      <c r="H27" s="91">
        <f t="shared" si="7"/>
        <v>0</v>
      </c>
      <c r="I27" s="92">
        <f t="shared" si="1"/>
        <v>0</v>
      </c>
      <c r="J27" s="20"/>
      <c r="K27" s="20">
        <f t="shared" si="2"/>
        <v>0</v>
      </c>
      <c r="L27" s="92">
        <f t="shared" si="8"/>
        <v>0</v>
      </c>
      <c r="M27" s="92">
        <f t="shared" si="3"/>
        <v>0</v>
      </c>
      <c r="N27" s="20"/>
      <c r="O27" s="20">
        <f t="shared" si="4"/>
        <v>0</v>
      </c>
      <c r="P27" s="92">
        <f t="shared" si="9"/>
        <v>0</v>
      </c>
      <c r="Q27" s="92">
        <f t="shared" si="5"/>
        <v>0</v>
      </c>
    </row>
    <row r="28" spans="1:17" s="11" customFormat="1" ht="15">
      <c r="A28" s="21"/>
      <c r="B28" s="22"/>
      <c r="C28" s="23"/>
      <c r="D28" s="162">
        <f t="shared" si="6"/>
        <v>0</v>
      </c>
      <c r="E28" s="24"/>
      <c r="F28" s="19"/>
      <c r="G28" s="20">
        <f t="shared" si="0"/>
        <v>0</v>
      </c>
      <c r="H28" s="91">
        <f t="shared" si="7"/>
        <v>0</v>
      </c>
      <c r="I28" s="92">
        <f t="shared" si="1"/>
        <v>0</v>
      </c>
      <c r="J28" s="20"/>
      <c r="K28" s="20">
        <f t="shared" si="2"/>
        <v>0</v>
      </c>
      <c r="L28" s="92">
        <f t="shared" si="8"/>
        <v>0</v>
      </c>
      <c r="M28" s="92">
        <f t="shared" si="3"/>
        <v>0</v>
      </c>
      <c r="N28" s="20"/>
      <c r="O28" s="20">
        <f t="shared" si="4"/>
        <v>0</v>
      </c>
      <c r="P28" s="92">
        <f t="shared" si="9"/>
        <v>0</v>
      </c>
      <c r="Q28" s="92">
        <f t="shared" si="5"/>
        <v>0</v>
      </c>
    </row>
    <row r="29" spans="1:17" s="11" customFormat="1" ht="15">
      <c r="A29" s="21"/>
      <c r="B29" s="22"/>
      <c r="C29" s="23"/>
      <c r="D29" s="162">
        <f t="shared" si="6"/>
        <v>0</v>
      </c>
      <c r="E29" s="24"/>
      <c r="F29" s="19"/>
      <c r="G29" s="20">
        <f t="shared" si="0"/>
        <v>0</v>
      </c>
      <c r="H29" s="91">
        <f t="shared" si="7"/>
        <v>0</v>
      </c>
      <c r="I29" s="92">
        <f t="shared" si="1"/>
        <v>0</v>
      </c>
      <c r="J29" s="20"/>
      <c r="K29" s="20">
        <f t="shared" si="2"/>
        <v>0</v>
      </c>
      <c r="L29" s="92">
        <f t="shared" si="8"/>
        <v>0</v>
      </c>
      <c r="M29" s="92">
        <f t="shared" si="3"/>
        <v>0</v>
      </c>
      <c r="N29" s="20"/>
      <c r="O29" s="20">
        <f t="shared" si="4"/>
        <v>0</v>
      </c>
      <c r="P29" s="92">
        <f t="shared" si="9"/>
        <v>0</v>
      </c>
      <c r="Q29" s="92">
        <f t="shared" si="5"/>
        <v>0</v>
      </c>
    </row>
    <row r="30" spans="1:17" s="11" customFormat="1" ht="15">
      <c r="A30" s="26"/>
      <c r="B30" s="22"/>
      <c r="C30" s="27"/>
      <c r="D30" s="162">
        <f t="shared" si="6"/>
        <v>0</v>
      </c>
      <c r="E30" s="24"/>
      <c r="F30" s="28"/>
      <c r="G30" s="20">
        <f t="shared" si="0"/>
        <v>0</v>
      </c>
      <c r="H30" s="91">
        <f t="shared" si="7"/>
        <v>0</v>
      </c>
      <c r="I30" s="93">
        <f t="shared" si="1"/>
        <v>0</v>
      </c>
      <c r="J30" s="29"/>
      <c r="K30" s="20">
        <f t="shared" si="2"/>
        <v>0</v>
      </c>
      <c r="L30" s="92">
        <f t="shared" si="8"/>
        <v>0</v>
      </c>
      <c r="M30" s="93">
        <f t="shared" si="3"/>
        <v>0</v>
      </c>
      <c r="N30" s="29"/>
      <c r="O30" s="29">
        <f t="shared" si="4"/>
        <v>0</v>
      </c>
      <c r="P30" s="92">
        <f t="shared" si="9"/>
        <v>0</v>
      </c>
      <c r="Q30" s="93">
        <f t="shared" si="5"/>
        <v>0</v>
      </c>
    </row>
    <row r="31" spans="1:17" s="11" customFormat="1" ht="15">
      <c r="A31" s="21"/>
      <c r="B31" s="22"/>
      <c r="C31" s="23"/>
      <c r="D31" s="162">
        <f t="shared" si="6"/>
        <v>0</v>
      </c>
      <c r="E31" s="24"/>
      <c r="F31" s="19"/>
      <c r="G31" s="20">
        <f t="shared" si="0"/>
        <v>0</v>
      </c>
      <c r="H31" s="91">
        <f t="shared" si="7"/>
        <v>0</v>
      </c>
      <c r="I31" s="92">
        <f t="shared" si="1"/>
        <v>0</v>
      </c>
      <c r="J31" s="20"/>
      <c r="K31" s="20">
        <f t="shared" si="2"/>
        <v>0</v>
      </c>
      <c r="L31" s="92">
        <f t="shared" si="8"/>
        <v>0</v>
      </c>
      <c r="M31" s="92">
        <f t="shared" si="3"/>
        <v>0</v>
      </c>
      <c r="N31" s="20"/>
      <c r="O31" s="20">
        <f t="shared" si="4"/>
        <v>0</v>
      </c>
      <c r="P31" s="92">
        <f t="shared" si="9"/>
        <v>0</v>
      </c>
      <c r="Q31" s="92">
        <f t="shared" si="5"/>
        <v>0</v>
      </c>
    </row>
    <row r="32" spans="1:17" s="11" customFormat="1" ht="15">
      <c r="A32" s="21"/>
      <c r="B32" s="22"/>
      <c r="C32" s="23"/>
      <c r="D32" s="162">
        <f t="shared" si="6"/>
        <v>0</v>
      </c>
      <c r="E32" s="24"/>
      <c r="F32" s="19"/>
      <c r="G32" s="20">
        <f t="shared" si="0"/>
        <v>0</v>
      </c>
      <c r="H32" s="91">
        <f t="shared" si="7"/>
        <v>0</v>
      </c>
      <c r="I32" s="92">
        <f t="shared" si="1"/>
        <v>0</v>
      </c>
      <c r="J32" s="20"/>
      <c r="K32" s="20">
        <f t="shared" si="2"/>
        <v>0</v>
      </c>
      <c r="L32" s="92">
        <f t="shared" si="8"/>
        <v>0</v>
      </c>
      <c r="M32" s="92">
        <f t="shared" si="3"/>
        <v>0</v>
      </c>
      <c r="N32" s="20"/>
      <c r="O32" s="20">
        <f t="shared" si="4"/>
        <v>0</v>
      </c>
      <c r="P32" s="92">
        <f t="shared" si="9"/>
        <v>0</v>
      </c>
      <c r="Q32" s="92">
        <f t="shared" si="5"/>
        <v>0</v>
      </c>
    </row>
    <row r="33" spans="1:17" s="11" customFormat="1" ht="15">
      <c r="A33" s="26"/>
      <c r="B33" s="22"/>
      <c r="C33" s="27"/>
      <c r="D33" s="162">
        <f t="shared" si="6"/>
        <v>0</v>
      </c>
      <c r="E33" s="24"/>
      <c r="F33" s="28"/>
      <c r="G33" s="20">
        <f t="shared" si="0"/>
        <v>0</v>
      </c>
      <c r="H33" s="91">
        <f t="shared" si="7"/>
        <v>0</v>
      </c>
      <c r="I33" s="92">
        <f t="shared" si="1"/>
        <v>0</v>
      </c>
      <c r="J33" s="29"/>
      <c r="K33" s="20">
        <f t="shared" si="2"/>
        <v>0</v>
      </c>
      <c r="L33" s="92">
        <f t="shared" si="8"/>
        <v>0</v>
      </c>
      <c r="M33" s="92">
        <f t="shared" si="3"/>
        <v>0</v>
      </c>
      <c r="N33" s="29"/>
      <c r="O33" s="29">
        <f t="shared" si="4"/>
        <v>0</v>
      </c>
      <c r="P33" s="92">
        <f t="shared" si="9"/>
        <v>0</v>
      </c>
      <c r="Q33" s="93">
        <f t="shared" si="5"/>
        <v>0</v>
      </c>
    </row>
    <row r="34" spans="1:17" s="11" customFormat="1" ht="15">
      <c r="A34" s="26"/>
      <c r="B34" s="22"/>
      <c r="C34" s="27"/>
      <c r="D34" s="162">
        <f t="shared" si="6"/>
        <v>0</v>
      </c>
      <c r="E34" s="24"/>
      <c r="F34" s="28"/>
      <c r="G34" s="20">
        <f t="shared" si="0"/>
        <v>0</v>
      </c>
      <c r="H34" s="91">
        <f t="shared" si="7"/>
        <v>0</v>
      </c>
      <c r="I34" s="92">
        <f t="shared" si="1"/>
        <v>0</v>
      </c>
      <c r="J34" s="29"/>
      <c r="K34" s="20">
        <f t="shared" si="2"/>
        <v>0</v>
      </c>
      <c r="L34" s="92">
        <f t="shared" si="8"/>
        <v>0</v>
      </c>
      <c r="M34" s="92">
        <f t="shared" si="3"/>
        <v>0</v>
      </c>
      <c r="N34" s="29"/>
      <c r="O34" s="20">
        <f t="shared" si="4"/>
        <v>0</v>
      </c>
      <c r="P34" s="92">
        <f t="shared" si="9"/>
        <v>0</v>
      </c>
      <c r="Q34" s="92">
        <f t="shared" si="5"/>
        <v>0</v>
      </c>
    </row>
    <row r="35" spans="1:17" s="11" customFormat="1" ht="15">
      <c r="A35" s="21"/>
      <c r="B35" s="30"/>
      <c r="C35" s="23"/>
      <c r="D35" s="162">
        <f t="shared" si="6"/>
        <v>0</v>
      </c>
      <c r="E35" s="24"/>
      <c r="F35" s="19"/>
      <c r="G35" s="20">
        <f t="shared" si="0"/>
        <v>0</v>
      </c>
      <c r="H35" s="91">
        <f t="shared" si="7"/>
        <v>0</v>
      </c>
      <c r="I35" s="92">
        <f t="shared" si="1"/>
        <v>0</v>
      </c>
      <c r="J35" s="20"/>
      <c r="K35" s="20">
        <f t="shared" si="2"/>
        <v>0</v>
      </c>
      <c r="L35" s="92">
        <f t="shared" si="8"/>
        <v>0</v>
      </c>
      <c r="M35" s="92">
        <f t="shared" si="3"/>
        <v>0</v>
      </c>
      <c r="N35" s="20"/>
      <c r="O35" s="20">
        <f t="shared" si="4"/>
        <v>0</v>
      </c>
      <c r="P35" s="92">
        <f t="shared" si="9"/>
        <v>0</v>
      </c>
      <c r="Q35" s="92">
        <f t="shared" si="5"/>
        <v>0</v>
      </c>
    </row>
    <row r="36" spans="1:17" s="11" customFormat="1" ht="15">
      <c r="A36" s="21"/>
      <c r="B36" s="22"/>
      <c r="C36" s="23"/>
      <c r="D36" s="162">
        <f t="shared" si="6"/>
        <v>0</v>
      </c>
      <c r="E36" s="24"/>
      <c r="F36" s="19"/>
      <c r="G36" s="20">
        <f t="shared" si="0"/>
        <v>0</v>
      </c>
      <c r="H36" s="91">
        <f t="shared" si="7"/>
        <v>0</v>
      </c>
      <c r="I36" s="92">
        <f t="shared" si="1"/>
        <v>0</v>
      </c>
      <c r="J36" s="20"/>
      <c r="K36" s="20">
        <f t="shared" si="2"/>
        <v>0</v>
      </c>
      <c r="L36" s="92">
        <f t="shared" si="8"/>
        <v>0</v>
      </c>
      <c r="M36" s="92">
        <f t="shared" si="3"/>
        <v>0</v>
      </c>
      <c r="N36" s="20"/>
      <c r="O36" s="20">
        <f t="shared" si="4"/>
        <v>0</v>
      </c>
      <c r="P36" s="92">
        <f t="shared" si="9"/>
        <v>0</v>
      </c>
      <c r="Q36" s="92">
        <f t="shared" si="5"/>
        <v>0</v>
      </c>
    </row>
    <row r="37" spans="1:17" s="11" customFormat="1" ht="15">
      <c r="A37" s="21"/>
      <c r="B37" s="22"/>
      <c r="C37" s="23"/>
      <c r="D37" s="162">
        <f t="shared" si="6"/>
        <v>0</v>
      </c>
      <c r="E37" s="24"/>
      <c r="F37" s="19"/>
      <c r="G37" s="20">
        <f t="shared" si="0"/>
        <v>0</v>
      </c>
      <c r="H37" s="91">
        <f t="shared" si="7"/>
        <v>0</v>
      </c>
      <c r="I37" s="92">
        <f t="shared" si="1"/>
        <v>0</v>
      </c>
      <c r="J37" s="20"/>
      <c r="K37" s="20">
        <f t="shared" si="2"/>
        <v>0</v>
      </c>
      <c r="L37" s="92">
        <f t="shared" si="8"/>
        <v>0</v>
      </c>
      <c r="M37" s="92">
        <f t="shared" si="3"/>
        <v>0</v>
      </c>
      <c r="N37" s="20"/>
      <c r="O37" s="20">
        <f t="shared" si="4"/>
        <v>0</v>
      </c>
      <c r="P37" s="92">
        <f t="shared" si="9"/>
        <v>0</v>
      </c>
      <c r="Q37" s="92">
        <f t="shared" si="5"/>
        <v>0</v>
      </c>
    </row>
    <row r="38" spans="1:17" s="12" customFormat="1" ht="15">
      <c r="A38" s="26"/>
      <c r="B38" s="22"/>
      <c r="C38" s="31"/>
      <c r="D38" s="162">
        <f t="shared" si="6"/>
        <v>0</v>
      </c>
      <c r="E38" s="24"/>
      <c r="F38" s="28"/>
      <c r="G38" s="20">
        <f t="shared" si="0"/>
        <v>0</v>
      </c>
      <c r="H38" s="91">
        <f t="shared" si="7"/>
        <v>0</v>
      </c>
      <c r="I38" s="93">
        <f t="shared" si="1"/>
        <v>0</v>
      </c>
      <c r="J38" s="29"/>
      <c r="K38" s="20">
        <f t="shared" si="2"/>
        <v>0</v>
      </c>
      <c r="L38" s="92">
        <f t="shared" si="8"/>
        <v>0</v>
      </c>
      <c r="M38" s="92">
        <f t="shared" si="3"/>
        <v>0</v>
      </c>
      <c r="N38" s="29"/>
      <c r="O38" s="20">
        <f t="shared" si="4"/>
        <v>0</v>
      </c>
      <c r="P38" s="92">
        <f t="shared" si="9"/>
        <v>0</v>
      </c>
      <c r="Q38" s="92">
        <f t="shared" si="5"/>
        <v>0</v>
      </c>
    </row>
    <row r="39" spans="1:17" s="11" customFormat="1" ht="15">
      <c r="A39" s="26"/>
      <c r="B39" s="22"/>
      <c r="C39" s="27"/>
      <c r="D39" s="162">
        <f t="shared" si="6"/>
        <v>0</v>
      </c>
      <c r="E39" s="24"/>
      <c r="F39" s="28"/>
      <c r="G39" s="20">
        <f t="shared" si="0"/>
        <v>0</v>
      </c>
      <c r="H39" s="91">
        <f t="shared" si="7"/>
        <v>0</v>
      </c>
      <c r="I39" s="92">
        <f t="shared" si="1"/>
        <v>0</v>
      </c>
      <c r="J39" s="29"/>
      <c r="K39" s="20">
        <f t="shared" si="2"/>
        <v>0</v>
      </c>
      <c r="L39" s="92">
        <f t="shared" si="8"/>
        <v>0</v>
      </c>
      <c r="M39" s="92">
        <f t="shared" si="3"/>
        <v>0</v>
      </c>
      <c r="N39" s="29"/>
      <c r="O39" s="20">
        <f t="shared" si="4"/>
        <v>0</v>
      </c>
      <c r="P39" s="92">
        <f t="shared" si="9"/>
        <v>0</v>
      </c>
      <c r="Q39" s="92">
        <f t="shared" si="5"/>
        <v>0</v>
      </c>
    </row>
    <row r="40" spans="1:17" s="11" customFormat="1" ht="15">
      <c r="A40" s="26"/>
      <c r="B40" s="22"/>
      <c r="C40" s="27"/>
      <c r="D40" s="162">
        <f t="shared" si="6"/>
        <v>0</v>
      </c>
      <c r="E40" s="24"/>
      <c r="F40" s="28"/>
      <c r="G40" s="20">
        <f t="shared" si="0"/>
        <v>0</v>
      </c>
      <c r="H40" s="91">
        <f t="shared" si="7"/>
        <v>0</v>
      </c>
      <c r="I40" s="92">
        <f t="shared" si="1"/>
        <v>0</v>
      </c>
      <c r="J40" s="29"/>
      <c r="K40" s="20">
        <f t="shared" si="2"/>
        <v>0</v>
      </c>
      <c r="L40" s="92">
        <f t="shared" si="8"/>
        <v>0</v>
      </c>
      <c r="M40" s="92">
        <f t="shared" si="3"/>
        <v>0</v>
      </c>
      <c r="N40" s="29"/>
      <c r="O40" s="20">
        <f t="shared" si="4"/>
        <v>0</v>
      </c>
      <c r="P40" s="92">
        <f t="shared" si="9"/>
        <v>0</v>
      </c>
      <c r="Q40" s="92">
        <f t="shared" si="5"/>
        <v>0</v>
      </c>
    </row>
    <row r="41" spans="1:17" s="12" customFormat="1" ht="15">
      <c r="A41" s="26"/>
      <c r="B41" s="22"/>
      <c r="C41" s="27"/>
      <c r="D41" s="162">
        <f t="shared" si="6"/>
        <v>0</v>
      </c>
      <c r="E41" s="24"/>
      <c r="F41" s="28"/>
      <c r="G41" s="20">
        <f t="shared" si="0"/>
        <v>0</v>
      </c>
      <c r="H41" s="91">
        <f t="shared" si="7"/>
        <v>0</v>
      </c>
      <c r="I41" s="92">
        <f t="shared" si="1"/>
        <v>0</v>
      </c>
      <c r="J41" s="29"/>
      <c r="K41" s="20">
        <f t="shared" si="2"/>
        <v>0</v>
      </c>
      <c r="L41" s="92">
        <f t="shared" si="8"/>
        <v>0</v>
      </c>
      <c r="M41" s="93">
        <f t="shared" si="3"/>
        <v>0</v>
      </c>
      <c r="N41" s="29"/>
      <c r="O41" s="29">
        <f t="shared" si="4"/>
        <v>0</v>
      </c>
      <c r="P41" s="92">
        <f t="shared" si="9"/>
        <v>0</v>
      </c>
      <c r="Q41" s="93">
        <f t="shared" si="5"/>
        <v>0</v>
      </c>
    </row>
    <row r="42" spans="1:17" s="12" customFormat="1" ht="15">
      <c r="A42" s="26"/>
      <c r="B42" s="22"/>
      <c r="C42" s="27"/>
      <c r="D42" s="162">
        <f t="shared" si="6"/>
        <v>0</v>
      </c>
      <c r="E42" s="24"/>
      <c r="F42" s="28"/>
      <c r="G42" s="20">
        <f t="shared" si="0"/>
        <v>0</v>
      </c>
      <c r="H42" s="91">
        <f t="shared" si="7"/>
        <v>0</v>
      </c>
      <c r="I42" s="92">
        <f t="shared" si="1"/>
        <v>0</v>
      </c>
      <c r="J42" s="29"/>
      <c r="K42" s="20">
        <f t="shared" si="2"/>
        <v>0</v>
      </c>
      <c r="L42" s="92">
        <f t="shared" si="8"/>
        <v>0</v>
      </c>
      <c r="M42" s="92">
        <f t="shared" si="3"/>
        <v>0</v>
      </c>
      <c r="N42" s="29"/>
      <c r="O42" s="20">
        <f t="shared" si="4"/>
        <v>0</v>
      </c>
      <c r="P42" s="92">
        <f t="shared" si="9"/>
        <v>0</v>
      </c>
      <c r="Q42" s="92">
        <f t="shared" si="5"/>
        <v>0</v>
      </c>
    </row>
    <row r="43" spans="1:17" s="12" customFormat="1" ht="15">
      <c r="A43" s="26"/>
      <c r="B43" s="22"/>
      <c r="C43" s="27"/>
      <c r="D43" s="162">
        <f t="shared" si="6"/>
        <v>0</v>
      </c>
      <c r="E43" s="24"/>
      <c r="F43" s="28"/>
      <c r="G43" s="20">
        <f t="shared" si="0"/>
        <v>0</v>
      </c>
      <c r="H43" s="91">
        <f t="shared" si="7"/>
        <v>0</v>
      </c>
      <c r="I43" s="92">
        <f t="shared" si="1"/>
        <v>0</v>
      </c>
      <c r="J43" s="29"/>
      <c r="K43" s="20">
        <f t="shared" si="2"/>
        <v>0</v>
      </c>
      <c r="L43" s="92">
        <f t="shared" si="8"/>
        <v>0</v>
      </c>
      <c r="M43" s="92">
        <f t="shared" si="3"/>
        <v>0</v>
      </c>
      <c r="N43" s="29"/>
      <c r="O43" s="20">
        <f t="shared" si="4"/>
        <v>0</v>
      </c>
      <c r="P43" s="92">
        <f t="shared" si="9"/>
        <v>0</v>
      </c>
      <c r="Q43" s="92">
        <f t="shared" si="5"/>
        <v>0</v>
      </c>
    </row>
    <row r="44" spans="1:17" s="12" customFormat="1" ht="15">
      <c r="A44" s="26"/>
      <c r="B44" s="22"/>
      <c r="C44" s="27"/>
      <c r="D44" s="162">
        <f t="shared" si="6"/>
        <v>0</v>
      </c>
      <c r="E44" s="24"/>
      <c r="F44" s="28"/>
      <c r="G44" s="20">
        <f t="shared" si="0"/>
        <v>0</v>
      </c>
      <c r="H44" s="91">
        <f t="shared" si="7"/>
        <v>0</v>
      </c>
      <c r="I44" s="92">
        <f t="shared" si="1"/>
        <v>0</v>
      </c>
      <c r="J44" s="29"/>
      <c r="K44" s="20">
        <f t="shared" si="2"/>
        <v>0</v>
      </c>
      <c r="L44" s="92">
        <f t="shared" si="8"/>
        <v>0</v>
      </c>
      <c r="M44" s="92">
        <f t="shared" si="3"/>
        <v>0</v>
      </c>
      <c r="N44" s="29"/>
      <c r="O44" s="29">
        <f t="shared" si="4"/>
        <v>0</v>
      </c>
      <c r="P44" s="92">
        <f t="shared" si="9"/>
        <v>0</v>
      </c>
      <c r="Q44" s="93">
        <f t="shared" si="5"/>
        <v>0</v>
      </c>
    </row>
    <row r="45" spans="1:17" s="32" customFormat="1" ht="15">
      <c r="A45" s="26"/>
      <c r="B45" s="22"/>
      <c r="C45" s="27"/>
      <c r="D45" s="162">
        <f t="shared" si="6"/>
        <v>0</v>
      </c>
      <c r="E45" s="24"/>
      <c r="F45" s="28"/>
      <c r="G45" s="20">
        <f t="shared" si="0"/>
        <v>0</v>
      </c>
      <c r="H45" s="91">
        <f t="shared" si="7"/>
        <v>0</v>
      </c>
      <c r="I45" s="92">
        <f t="shared" si="1"/>
        <v>0</v>
      </c>
      <c r="J45" s="29"/>
      <c r="K45" s="20">
        <f t="shared" si="2"/>
        <v>0</v>
      </c>
      <c r="L45" s="92">
        <f t="shared" si="8"/>
        <v>0</v>
      </c>
      <c r="M45" s="92">
        <f t="shared" si="3"/>
        <v>0</v>
      </c>
      <c r="N45" s="29"/>
      <c r="O45" s="20">
        <f t="shared" si="4"/>
        <v>0</v>
      </c>
      <c r="P45" s="92">
        <f t="shared" si="9"/>
        <v>0</v>
      </c>
      <c r="Q45" s="92">
        <f t="shared" si="5"/>
        <v>0</v>
      </c>
    </row>
    <row r="46" spans="1:17" s="12" customFormat="1" ht="15">
      <c r="A46" s="26"/>
      <c r="B46" s="22"/>
      <c r="C46" s="27"/>
      <c r="D46" s="162">
        <f t="shared" si="6"/>
        <v>0</v>
      </c>
      <c r="E46" s="24"/>
      <c r="F46" s="28"/>
      <c r="G46" s="20">
        <f t="shared" si="0"/>
        <v>0</v>
      </c>
      <c r="H46" s="91">
        <f t="shared" si="7"/>
        <v>0</v>
      </c>
      <c r="I46" s="93">
        <f t="shared" si="1"/>
        <v>0</v>
      </c>
      <c r="J46" s="29"/>
      <c r="K46" s="20">
        <f t="shared" si="2"/>
        <v>0</v>
      </c>
      <c r="L46" s="92">
        <f t="shared" si="8"/>
        <v>0</v>
      </c>
      <c r="M46" s="92">
        <f t="shared" si="3"/>
        <v>0</v>
      </c>
      <c r="N46" s="29"/>
      <c r="O46" s="20">
        <f t="shared" si="4"/>
        <v>0</v>
      </c>
      <c r="P46" s="92">
        <f t="shared" si="9"/>
        <v>0</v>
      </c>
      <c r="Q46" s="92">
        <f t="shared" si="5"/>
        <v>0</v>
      </c>
    </row>
    <row r="47" spans="1:17" s="12" customFormat="1" ht="15">
      <c r="A47" s="26"/>
      <c r="B47" s="22"/>
      <c r="C47" s="27"/>
      <c r="D47" s="162">
        <f t="shared" si="6"/>
        <v>0</v>
      </c>
      <c r="E47" s="24"/>
      <c r="F47" s="28"/>
      <c r="G47" s="20">
        <f t="shared" si="0"/>
        <v>0</v>
      </c>
      <c r="H47" s="91">
        <f t="shared" si="7"/>
        <v>0</v>
      </c>
      <c r="I47" s="92">
        <f t="shared" si="1"/>
        <v>0</v>
      </c>
      <c r="J47" s="29"/>
      <c r="K47" s="20">
        <f t="shared" si="2"/>
        <v>0</v>
      </c>
      <c r="L47" s="92">
        <f t="shared" si="8"/>
        <v>0</v>
      </c>
      <c r="M47" s="92">
        <f t="shared" si="3"/>
        <v>0</v>
      </c>
      <c r="N47" s="29"/>
      <c r="O47" s="20">
        <f t="shared" si="4"/>
        <v>0</v>
      </c>
      <c r="P47" s="92">
        <f t="shared" si="9"/>
        <v>0</v>
      </c>
      <c r="Q47" s="92">
        <f t="shared" si="5"/>
        <v>0</v>
      </c>
    </row>
    <row r="48" spans="1:17" s="12" customFormat="1" ht="15">
      <c r="A48" s="26"/>
      <c r="B48" s="22"/>
      <c r="C48" s="27"/>
      <c r="D48" s="162">
        <f t="shared" si="6"/>
        <v>0</v>
      </c>
      <c r="E48" s="24"/>
      <c r="F48" s="28"/>
      <c r="G48" s="20">
        <f t="shared" si="0"/>
        <v>0</v>
      </c>
      <c r="H48" s="91">
        <f t="shared" si="7"/>
        <v>0</v>
      </c>
      <c r="I48" s="92">
        <f t="shared" si="1"/>
        <v>0</v>
      </c>
      <c r="J48" s="29"/>
      <c r="K48" s="20">
        <f t="shared" si="2"/>
        <v>0</v>
      </c>
      <c r="L48" s="92">
        <f t="shared" si="8"/>
        <v>0</v>
      </c>
      <c r="M48" s="92">
        <f t="shared" si="3"/>
        <v>0</v>
      </c>
      <c r="N48" s="29"/>
      <c r="O48" s="20">
        <f t="shared" si="4"/>
        <v>0</v>
      </c>
      <c r="P48" s="92">
        <f t="shared" si="9"/>
        <v>0</v>
      </c>
      <c r="Q48" s="92">
        <f t="shared" si="5"/>
        <v>0</v>
      </c>
    </row>
    <row r="49" spans="1:17" s="12" customFormat="1" ht="15">
      <c r="A49" s="26"/>
      <c r="B49" s="22"/>
      <c r="C49" s="31"/>
      <c r="D49" s="162">
        <f t="shared" si="6"/>
        <v>0</v>
      </c>
      <c r="E49" s="24"/>
      <c r="F49" s="28"/>
      <c r="G49" s="20">
        <f t="shared" si="0"/>
        <v>0</v>
      </c>
      <c r="H49" s="91">
        <f t="shared" si="7"/>
        <v>0</v>
      </c>
      <c r="I49" s="92">
        <f t="shared" si="1"/>
        <v>0</v>
      </c>
      <c r="J49" s="29"/>
      <c r="K49" s="20">
        <f t="shared" si="2"/>
        <v>0</v>
      </c>
      <c r="L49" s="92">
        <f t="shared" si="8"/>
        <v>0</v>
      </c>
      <c r="M49" s="92">
        <f t="shared" si="3"/>
        <v>0</v>
      </c>
      <c r="N49" s="29"/>
      <c r="O49" s="20">
        <f t="shared" si="4"/>
        <v>0</v>
      </c>
      <c r="P49" s="92">
        <f t="shared" si="9"/>
        <v>0</v>
      </c>
      <c r="Q49" s="92">
        <f t="shared" si="5"/>
        <v>0</v>
      </c>
    </row>
    <row r="50" spans="1:17" s="12" customFormat="1" ht="15">
      <c r="A50" s="26"/>
      <c r="B50" s="22"/>
      <c r="C50" s="27"/>
      <c r="D50" s="162">
        <f t="shared" si="6"/>
        <v>0</v>
      </c>
      <c r="E50" s="24"/>
      <c r="F50" s="28"/>
      <c r="G50" s="20">
        <f t="shared" si="0"/>
        <v>0</v>
      </c>
      <c r="H50" s="91">
        <f t="shared" si="7"/>
        <v>0</v>
      </c>
      <c r="I50" s="92">
        <f t="shared" si="1"/>
        <v>0</v>
      </c>
      <c r="J50" s="29"/>
      <c r="K50" s="20">
        <f t="shared" si="2"/>
        <v>0</v>
      </c>
      <c r="L50" s="92">
        <f t="shared" si="8"/>
        <v>0</v>
      </c>
      <c r="M50" s="92">
        <f t="shared" si="3"/>
        <v>0</v>
      </c>
      <c r="N50" s="29"/>
      <c r="O50" s="20">
        <f t="shared" si="4"/>
        <v>0</v>
      </c>
      <c r="P50" s="92">
        <f t="shared" si="9"/>
        <v>0</v>
      </c>
      <c r="Q50" s="92">
        <f t="shared" si="5"/>
        <v>0</v>
      </c>
    </row>
    <row r="51" spans="1:17" s="12" customFormat="1" ht="15">
      <c r="A51" s="21"/>
      <c r="B51" s="33"/>
      <c r="C51" s="23"/>
      <c r="D51" s="162">
        <f t="shared" si="6"/>
        <v>0</v>
      </c>
      <c r="E51" s="24"/>
      <c r="F51" s="19"/>
      <c r="G51" s="20">
        <f t="shared" si="0"/>
        <v>0</v>
      </c>
      <c r="H51" s="91">
        <f t="shared" si="7"/>
        <v>0</v>
      </c>
      <c r="I51" s="92">
        <f t="shared" si="1"/>
        <v>0</v>
      </c>
      <c r="J51" s="20"/>
      <c r="K51" s="20">
        <f t="shared" si="2"/>
        <v>0</v>
      </c>
      <c r="L51" s="92">
        <f t="shared" si="8"/>
        <v>0</v>
      </c>
      <c r="M51" s="92">
        <f t="shared" si="3"/>
        <v>0</v>
      </c>
      <c r="N51" s="20"/>
      <c r="O51" s="20">
        <f t="shared" si="4"/>
        <v>0</v>
      </c>
      <c r="P51" s="92">
        <f t="shared" si="9"/>
        <v>0</v>
      </c>
      <c r="Q51" s="92">
        <f t="shared" si="5"/>
        <v>0</v>
      </c>
    </row>
    <row r="52" spans="1:17" s="12" customFormat="1" ht="15">
      <c r="A52" s="34"/>
      <c r="B52" s="22"/>
      <c r="C52" s="35"/>
      <c r="D52" s="162">
        <f t="shared" si="6"/>
        <v>0</v>
      </c>
      <c r="E52" s="24"/>
      <c r="F52" s="28"/>
      <c r="G52" s="20">
        <f t="shared" si="0"/>
        <v>0</v>
      </c>
      <c r="H52" s="91">
        <f t="shared" si="7"/>
        <v>0</v>
      </c>
      <c r="I52" s="92">
        <f t="shared" si="1"/>
        <v>0</v>
      </c>
      <c r="J52" s="29"/>
      <c r="K52" s="20">
        <f t="shared" si="2"/>
        <v>0</v>
      </c>
      <c r="L52" s="92">
        <f t="shared" si="8"/>
        <v>0</v>
      </c>
      <c r="M52" s="93">
        <f t="shared" si="3"/>
        <v>0</v>
      </c>
      <c r="N52" s="29"/>
      <c r="O52" s="29">
        <f t="shared" si="4"/>
        <v>0</v>
      </c>
      <c r="P52" s="92">
        <f t="shared" si="9"/>
        <v>0</v>
      </c>
      <c r="Q52" s="93">
        <f t="shared" si="5"/>
        <v>0</v>
      </c>
    </row>
    <row r="53" spans="1:17" s="12" customFormat="1" ht="15">
      <c r="A53" s="34"/>
      <c r="B53" s="22"/>
      <c r="C53" s="35"/>
      <c r="D53" s="162">
        <f t="shared" si="6"/>
        <v>0</v>
      </c>
      <c r="E53" s="24"/>
      <c r="F53" s="28"/>
      <c r="G53" s="20">
        <f t="shared" si="0"/>
        <v>0</v>
      </c>
      <c r="H53" s="91">
        <f t="shared" si="7"/>
        <v>0</v>
      </c>
      <c r="I53" s="92">
        <f t="shared" si="1"/>
        <v>0</v>
      </c>
      <c r="J53" s="29"/>
      <c r="K53" s="20">
        <f t="shared" si="2"/>
        <v>0</v>
      </c>
      <c r="L53" s="92">
        <f t="shared" si="8"/>
        <v>0</v>
      </c>
      <c r="M53" s="92">
        <f t="shared" si="3"/>
        <v>0</v>
      </c>
      <c r="N53" s="29"/>
      <c r="O53" s="20">
        <f t="shared" si="4"/>
        <v>0</v>
      </c>
      <c r="P53" s="92">
        <f t="shared" si="9"/>
        <v>0</v>
      </c>
      <c r="Q53" s="92">
        <f t="shared" si="5"/>
        <v>0</v>
      </c>
    </row>
    <row r="54" spans="1:17" s="12" customFormat="1" ht="15">
      <c r="A54" s="36"/>
      <c r="B54" s="33"/>
      <c r="C54" s="37"/>
      <c r="D54" s="162">
        <f t="shared" si="6"/>
        <v>0</v>
      </c>
      <c r="E54" s="24"/>
      <c r="F54" s="19"/>
      <c r="G54" s="20">
        <f t="shared" si="0"/>
        <v>0</v>
      </c>
      <c r="H54" s="91">
        <f t="shared" si="7"/>
        <v>0</v>
      </c>
      <c r="I54" s="93">
        <f t="shared" si="1"/>
        <v>0</v>
      </c>
      <c r="J54" s="20"/>
      <c r="K54" s="20">
        <f t="shared" si="2"/>
        <v>0</v>
      </c>
      <c r="L54" s="92">
        <f t="shared" si="8"/>
        <v>0</v>
      </c>
      <c r="M54" s="92">
        <f t="shared" si="3"/>
        <v>0</v>
      </c>
      <c r="N54" s="20"/>
      <c r="O54" s="20">
        <f t="shared" si="4"/>
        <v>0</v>
      </c>
      <c r="P54" s="92">
        <f t="shared" si="9"/>
        <v>0</v>
      </c>
      <c r="Q54" s="92">
        <f t="shared" si="5"/>
        <v>0</v>
      </c>
    </row>
    <row r="55" spans="1:17" s="12" customFormat="1" ht="15">
      <c r="A55" s="36"/>
      <c r="B55" s="22"/>
      <c r="C55" s="37"/>
      <c r="D55" s="162">
        <f t="shared" si="6"/>
        <v>0</v>
      </c>
      <c r="E55" s="24"/>
      <c r="F55" s="19"/>
      <c r="G55" s="20">
        <f t="shared" si="0"/>
        <v>0</v>
      </c>
      <c r="H55" s="91">
        <f t="shared" si="7"/>
        <v>0</v>
      </c>
      <c r="I55" s="92">
        <f aca="true" t="shared" si="10" ref="I55:I70">$D55*H55</f>
        <v>0</v>
      </c>
      <c r="J55" s="20"/>
      <c r="K55" s="20">
        <f t="shared" si="2"/>
        <v>0</v>
      </c>
      <c r="L55" s="92">
        <f t="shared" si="8"/>
        <v>0</v>
      </c>
      <c r="M55" s="92">
        <f aca="true" t="shared" si="11" ref="M55:M70">$D55*L55</f>
        <v>0</v>
      </c>
      <c r="N55" s="20"/>
      <c r="O55" s="29">
        <f aca="true" t="shared" si="12" ref="O55:O70">$C55*N55</f>
        <v>0</v>
      </c>
      <c r="P55" s="92">
        <f t="shared" si="9"/>
        <v>0</v>
      </c>
      <c r="Q55" s="93">
        <f aca="true" t="shared" si="13" ref="Q55:Q70">$D55*P55</f>
        <v>0</v>
      </c>
    </row>
    <row r="56" spans="1:17" s="12" customFormat="1" ht="15">
      <c r="A56" s="36"/>
      <c r="B56" s="22"/>
      <c r="C56" s="37"/>
      <c r="D56" s="162">
        <f t="shared" si="6"/>
        <v>0</v>
      </c>
      <c r="E56" s="24"/>
      <c r="F56" s="19"/>
      <c r="G56" s="20">
        <f t="shared" si="0"/>
        <v>0</v>
      </c>
      <c r="H56" s="91">
        <f t="shared" si="7"/>
        <v>0</v>
      </c>
      <c r="I56" s="92">
        <f t="shared" si="10"/>
        <v>0</v>
      </c>
      <c r="J56" s="20"/>
      <c r="K56" s="20">
        <f t="shared" si="2"/>
        <v>0</v>
      </c>
      <c r="L56" s="92">
        <f t="shared" si="8"/>
        <v>0</v>
      </c>
      <c r="M56" s="92">
        <f t="shared" si="11"/>
        <v>0</v>
      </c>
      <c r="N56" s="20"/>
      <c r="O56" s="20">
        <f t="shared" si="12"/>
        <v>0</v>
      </c>
      <c r="P56" s="92">
        <f t="shared" si="9"/>
        <v>0</v>
      </c>
      <c r="Q56" s="92">
        <f t="shared" si="13"/>
        <v>0</v>
      </c>
    </row>
    <row r="57" spans="1:17" s="12" customFormat="1" ht="15">
      <c r="A57" s="36"/>
      <c r="B57" s="38"/>
      <c r="C57" s="37"/>
      <c r="D57" s="162">
        <f t="shared" si="6"/>
        <v>0</v>
      </c>
      <c r="E57" s="24"/>
      <c r="F57" s="19"/>
      <c r="G57" s="20">
        <f t="shared" si="0"/>
        <v>0</v>
      </c>
      <c r="H57" s="91">
        <f t="shared" si="7"/>
        <v>0</v>
      </c>
      <c r="I57" s="92">
        <f t="shared" si="10"/>
        <v>0</v>
      </c>
      <c r="J57" s="20"/>
      <c r="K57" s="20">
        <f t="shared" si="2"/>
        <v>0</v>
      </c>
      <c r="L57" s="92">
        <f t="shared" si="8"/>
        <v>0</v>
      </c>
      <c r="M57" s="92">
        <f t="shared" si="11"/>
        <v>0</v>
      </c>
      <c r="N57" s="20"/>
      <c r="O57" s="20">
        <f t="shared" si="12"/>
        <v>0</v>
      </c>
      <c r="P57" s="92">
        <f t="shared" si="9"/>
        <v>0</v>
      </c>
      <c r="Q57" s="92">
        <f t="shared" si="13"/>
        <v>0</v>
      </c>
    </row>
    <row r="58" spans="1:17" s="12" customFormat="1" ht="15">
      <c r="A58" s="36"/>
      <c r="B58" s="22"/>
      <c r="C58" s="37"/>
      <c r="D58" s="162">
        <f t="shared" si="6"/>
        <v>0</v>
      </c>
      <c r="E58" s="24"/>
      <c r="F58" s="19"/>
      <c r="G58" s="20">
        <f t="shared" si="0"/>
        <v>0</v>
      </c>
      <c r="H58" s="91">
        <f t="shared" si="7"/>
        <v>0</v>
      </c>
      <c r="I58" s="92">
        <f t="shared" si="10"/>
        <v>0</v>
      </c>
      <c r="J58" s="20"/>
      <c r="K58" s="20">
        <f t="shared" si="2"/>
        <v>0</v>
      </c>
      <c r="L58" s="92">
        <f t="shared" si="8"/>
        <v>0</v>
      </c>
      <c r="M58" s="92">
        <f t="shared" si="11"/>
        <v>0</v>
      </c>
      <c r="N58" s="20"/>
      <c r="O58" s="20">
        <f t="shared" si="12"/>
        <v>0</v>
      </c>
      <c r="P58" s="92">
        <f t="shared" si="9"/>
        <v>0</v>
      </c>
      <c r="Q58" s="92">
        <f t="shared" si="13"/>
        <v>0</v>
      </c>
    </row>
    <row r="59" spans="1:17" s="12" customFormat="1" ht="15">
      <c r="A59" s="36"/>
      <c r="B59" s="22"/>
      <c r="C59" s="37"/>
      <c r="D59" s="162">
        <f t="shared" si="6"/>
        <v>0</v>
      </c>
      <c r="E59" s="24"/>
      <c r="F59" s="19"/>
      <c r="G59" s="20">
        <f t="shared" si="0"/>
        <v>0</v>
      </c>
      <c r="H59" s="91">
        <f t="shared" si="7"/>
        <v>0</v>
      </c>
      <c r="I59" s="92">
        <f t="shared" si="10"/>
        <v>0</v>
      </c>
      <c r="J59" s="20"/>
      <c r="K59" s="20">
        <f t="shared" si="2"/>
        <v>0</v>
      </c>
      <c r="L59" s="92">
        <f t="shared" si="8"/>
        <v>0</v>
      </c>
      <c r="M59" s="92">
        <f t="shared" si="11"/>
        <v>0</v>
      </c>
      <c r="N59" s="20"/>
      <c r="O59" s="20">
        <f t="shared" si="12"/>
        <v>0</v>
      </c>
      <c r="P59" s="92">
        <f t="shared" si="9"/>
        <v>0</v>
      </c>
      <c r="Q59" s="92">
        <f t="shared" si="13"/>
        <v>0</v>
      </c>
    </row>
    <row r="60" spans="1:17" s="12" customFormat="1" ht="15">
      <c r="A60" s="36"/>
      <c r="B60" s="22"/>
      <c r="C60" s="37"/>
      <c r="D60" s="162">
        <f t="shared" si="6"/>
        <v>0</v>
      </c>
      <c r="E60" s="24"/>
      <c r="F60" s="19"/>
      <c r="G60" s="20">
        <f t="shared" si="0"/>
        <v>0</v>
      </c>
      <c r="H60" s="91">
        <f t="shared" si="7"/>
        <v>0</v>
      </c>
      <c r="I60" s="92">
        <f t="shared" si="10"/>
        <v>0</v>
      </c>
      <c r="J60" s="20"/>
      <c r="K60" s="20">
        <f t="shared" si="2"/>
        <v>0</v>
      </c>
      <c r="L60" s="92">
        <f t="shared" si="8"/>
        <v>0</v>
      </c>
      <c r="M60" s="92">
        <f t="shared" si="11"/>
        <v>0</v>
      </c>
      <c r="N60" s="20"/>
      <c r="O60" s="20">
        <f t="shared" si="12"/>
        <v>0</v>
      </c>
      <c r="P60" s="92">
        <f t="shared" si="9"/>
        <v>0</v>
      </c>
      <c r="Q60" s="92">
        <f t="shared" si="13"/>
        <v>0</v>
      </c>
    </row>
    <row r="61" spans="1:17" s="12" customFormat="1" ht="15">
      <c r="A61" s="36"/>
      <c r="B61" s="22"/>
      <c r="C61" s="37"/>
      <c r="D61" s="162">
        <f t="shared" si="6"/>
        <v>0</v>
      </c>
      <c r="E61" s="24"/>
      <c r="F61" s="19"/>
      <c r="G61" s="20">
        <f t="shared" si="0"/>
        <v>0</v>
      </c>
      <c r="H61" s="91">
        <f t="shared" si="7"/>
        <v>0</v>
      </c>
      <c r="I61" s="92">
        <f t="shared" si="10"/>
        <v>0</v>
      </c>
      <c r="J61" s="20"/>
      <c r="K61" s="20">
        <f t="shared" si="2"/>
        <v>0</v>
      </c>
      <c r="L61" s="92">
        <f t="shared" si="8"/>
        <v>0</v>
      </c>
      <c r="M61" s="92">
        <f t="shared" si="11"/>
        <v>0</v>
      </c>
      <c r="N61" s="20"/>
      <c r="O61" s="20">
        <f t="shared" si="12"/>
        <v>0</v>
      </c>
      <c r="P61" s="92">
        <f t="shared" si="9"/>
        <v>0</v>
      </c>
      <c r="Q61" s="92">
        <f t="shared" si="13"/>
        <v>0</v>
      </c>
    </row>
    <row r="62" spans="1:17" s="12" customFormat="1" ht="15">
      <c r="A62" s="36"/>
      <c r="B62" s="22"/>
      <c r="C62" s="37"/>
      <c r="D62" s="162">
        <f t="shared" si="6"/>
        <v>0</v>
      </c>
      <c r="E62" s="24"/>
      <c r="F62" s="19"/>
      <c r="G62" s="20">
        <f t="shared" si="0"/>
        <v>0</v>
      </c>
      <c r="H62" s="91">
        <f t="shared" si="7"/>
        <v>0</v>
      </c>
      <c r="I62" s="93">
        <f t="shared" si="10"/>
        <v>0</v>
      </c>
      <c r="J62" s="20"/>
      <c r="K62" s="20">
        <f t="shared" si="2"/>
        <v>0</v>
      </c>
      <c r="L62" s="92">
        <f t="shared" si="8"/>
        <v>0</v>
      </c>
      <c r="M62" s="92">
        <f t="shared" si="11"/>
        <v>0</v>
      </c>
      <c r="N62" s="20"/>
      <c r="O62" s="20">
        <f t="shared" si="12"/>
        <v>0</v>
      </c>
      <c r="P62" s="92">
        <f t="shared" si="9"/>
        <v>0</v>
      </c>
      <c r="Q62" s="92">
        <f t="shared" si="13"/>
        <v>0</v>
      </c>
    </row>
    <row r="63" spans="1:17" s="12" customFormat="1" ht="15">
      <c r="A63" s="36"/>
      <c r="B63" s="22"/>
      <c r="C63" s="39"/>
      <c r="D63" s="162">
        <f t="shared" si="6"/>
        <v>0</v>
      </c>
      <c r="E63" s="24"/>
      <c r="F63" s="19"/>
      <c r="G63" s="20">
        <f t="shared" si="0"/>
        <v>0</v>
      </c>
      <c r="H63" s="91">
        <f t="shared" si="7"/>
        <v>0</v>
      </c>
      <c r="I63" s="92">
        <f t="shared" si="10"/>
        <v>0</v>
      </c>
      <c r="J63" s="20"/>
      <c r="K63" s="20">
        <f t="shared" si="2"/>
        <v>0</v>
      </c>
      <c r="L63" s="92">
        <f t="shared" si="8"/>
        <v>0</v>
      </c>
      <c r="M63" s="93">
        <f t="shared" si="11"/>
        <v>0</v>
      </c>
      <c r="N63" s="20"/>
      <c r="O63" s="29">
        <f t="shared" si="12"/>
        <v>0</v>
      </c>
      <c r="P63" s="92">
        <f t="shared" si="9"/>
        <v>0</v>
      </c>
      <c r="Q63" s="93">
        <f t="shared" si="13"/>
        <v>0</v>
      </c>
    </row>
    <row r="64" spans="1:17" s="12" customFormat="1" ht="15">
      <c r="A64" s="36"/>
      <c r="B64" s="22"/>
      <c r="C64" s="37"/>
      <c r="D64" s="162">
        <f t="shared" si="6"/>
        <v>0</v>
      </c>
      <c r="E64" s="24"/>
      <c r="F64" s="19"/>
      <c r="G64" s="20">
        <f t="shared" si="0"/>
        <v>0</v>
      </c>
      <c r="H64" s="91">
        <f t="shared" si="7"/>
        <v>0</v>
      </c>
      <c r="I64" s="92">
        <f t="shared" si="10"/>
        <v>0</v>
      </c>
      <c r="J64" s="20"/>
      <c r="K64" s="20">
        <f t="shared" si="2"/>
        <v>0</v>
      </c>
      <c r="L64" s="92">
        <f t="shared" si="8"/>
        <v>0</v>
      </c>
      <c r="M64" s="92">
        <f t="shared" si="11"/>
        <v>0</v>
      </c>
      <c r="N64" s="20"/>
      <c r="O64" s="20">
        <f t="shared" si="12"/>
        <v>0</v>
      </c>
      <c r="P64" s="92">
        <f t="shared" si="9"/>
        <v>0</v>
      </c>
      <c r="Q64" s="92">
        <f t="shared" si="13"/>
        <v>0</v>
      </c>
    </row>
    <row r="65" spans="1:17" s="12" customFormat="1" ht="15">
      <c r="A65" s="36"/>
      <c r="B65" s="40"/>
      <c r="C65" s="41"/>
      <c r="D65" s="162">
        <f t="shared" si="6"/>
        <v>0</v>
      </c>
      <c r="E65" s="24"/>
      <c r="F65" s="19"/>
      <c r="G65" s="20">
        <f t="shared" si="0"/>
        <v>0</v>
      </c>
      <c r="H65" s="91">
        <f t="shared" si="7"/>
        <v>0</v>
      </c>
      <c r="I65" s="92">
        <f t="shared" si="10"/>
        <v>0</v>
      </c>
      <c r="J65" s="20"/>
      <c r="K65" s="20">
        <f t="shared" si="2"/>
        <v>0</v>
      </c>
      <c r="L65" s="92">
        <f t="shared" si="8"/>
        <v>0</v>
      </c>
      <c r="M65" s="92">
        <f t="shared" si="11"/>
        <v>0</v>
      </c>
      <c r="N65" s="20"/>
      <c r="O65" s="20">
        <f t="shared" si="12"/>
        <v>0</v>
      </c>
      <c r="P65" s="92">
        <f t="shared" si="9"/>
        <v>0</v>
      </c>
      <c r="Q65" s="92">
        <f t="shared" si="13"/>
        <v>0</v>
      </c>
    </row>
    <row r="66" spans="1:17" s="12" customFormat="1" ht="15">
      <c r="A66" s="42"/>
      <c r="B66" s="22"/>
      <c r="C66" s="43"/>
      <c r="D66" s="162">
        <f t="shared" si="6"/>
        <v>0</v>
      </c>
      <c r="E66" s="24"/>
      <c r="F66" s="19"/>
      <c r="G66" s="20">
        <f t="shared" si="0"/>
        <v>0</v>
      </c>
      <c r="H66" s="91">
        <f t="shared" si="7"/>
        <v>0</v>
      </c>
      <c r="I66" s="92">
        <f t="shared" si="10"/>
        <v>0</v>
      </c>
      <c r="J66" s="20"/>
      <c r="K66" s="20">
        <f t="shared" si="2"/>
        <v>0</v>
      </c>
      <c r="L66" s="92">
        <f t="shared" si="8"/>
        <v>0</v>
      </c>
      <c r="M66" s="92">
        <f t="shared" si="11"/>
        <v>0</v>
      </c>
      <c r="N66" s="20"/>
      <c r="O66" s="29">
        <f t="shared" si="12"/>
        <v>0</v>
      </c>
      <c r="P66" s="92">
        <f t="shared" si="9"/>
        <v>0</v>
      </c>
      <c r="Q66" s="93">
        <f t="shared" si="13"/>
        <v>0</v>
      </c>
    </row>
    <row r="67" spans="1:17" s="12" customFormat="1" ht="15">
      <c r="A67" s="36"/>
      <c r="B67" s="22"/>
      <c r="C67" s="43"/>
      <c r="D67" s="162">
        <f t="shared" si="6"/>
        <v>0</v>
      </c>
      <c r="E67" s="24"/>
      <c r="F67" s="19"/>
      <c r="G67" s="20">
        <f t="shared" si="0"/>
        <v>0</v>
      </c>
      <c r="H67" s="91">
        <f t="shared" si="7"/>
        <v>0</v>
      </c>
      <c r="I67" s="92">
        <f t="shared" si="10"/>
        <v>0</v>
      </c>
      <c r="J67" s="20"/>
      <c r="K67" s="20">
        <f t="shared" si="2"/>
        <v>0</v>
      </c>
      <c r="L67" s="92">
        <f t="shared" si="8"/>
        <v>0</v>
      </c>
      <c r="M67" s="92">
        <f t="shared" si="11"/>
        <v>0</v>
      </c>
      <c r="N67" s="20"/>
      <c r="O67" s="20">
        <f t="shared" si="12"/>
        <v>0</v>
      </c>
      <c r="P67" s="92">
        <f t="shared" si="9"/>
        <v>0</v>
      </c>
      <c r="Q67" s="92">
        <f t="shared" si="13"/>
        <v>0</v>
      </c>
    </row>
    <row r="68" spans="1:17" s="12" customFormat="1" ht="15">
      <c r="A68" s="36"/>
      <c r="B68" s="22"/>
      <c r="C68" s="41"/>
      <c r="D68" s="162">
        <f t="shared" si="6"/>
        <v>0</v>
      </c>
      <c r="E68" s="24"/>
      <c r="F68" s="19"/>
      <c r="G68" s="20">
        <f t="shared" si="0"/>
        <v>0</v>
      </c>
      <c r="H68" s="91">
        <f t="shared" si="7"/>
        <v>0</v>
      </c>
      <c r="I68" s="92">
        <f t="shared" si="10"/>
        <v>0</v>
      </c>
      <c r="J68" s="20"/>
      <c r="K68" s="20">
        <f t="shared" si="2"/>
        <v>0</v>
      </c>
      <c r="L68" s="92">
        <f t="shared" si="8"/>
        <v>0</v>
      </c>
      <c r="M68" s="92">
        <f t="shared" si="11"/>
        <v>0</v>
      </c>
      <c r="N68" s="20"/>
      <c r="O68" s="20">
        <f t="shared" si="12"/>
        <v>0</v>
      </c>
      <c r="P68" s="92">
        <f t="shared" si="9"/>
        <v>0</v>
      </c>
      <c r="Q68" s="92">
        <f t="shared" si="13"/>
        <v>0</v>
      </c>
    </row>
    <row r="69" spans="1:17" s="12" customFormat="1" ht="15">
      <c r="A69" s="36"/>
      <c r="B69" s="22"/>
      <c r="C69" s="41"/>
      <c r="D69" s="162">
        <f t="shared" si="6"/>
        <v>0</v>
      </c>
      <c r="E69" s="24"/>
      <c r="F69" s="19"/>
      <c r="G69" s="20">
        <f t="shared" si="0"/>
        <v>0</v>
      </c>
      <c r="H69" s="91">
        <f t="shared" si="7"/>
        <v>0</v>
      </c>
      <c r="I69" s="92">
        <f t="shared" si="10"/>
        <v>0</v>
      </c>
      <c r="J69" s="20"/>
      <c r="K69" s="20">
        <f t="shared" si="2"/>
        <v>0</v>
      </c>
      <c r="L69" s="92">
        <f t="shared" si="8"/>
        <v>0</v>
      </c>
      <c r="M69" s="92">
        <f t="shared" si="11"/>
        <v>0</v>
      </c>
      <c r="N69" s="20"/>
      <c r="O69" s="20">
        <f t="shared" si="12"/>
        <v>0</v>
      </c>
      <c r="P69" s="92">
        <f t="shared" si="9"/>
        <v>0</v>
      </c>
      <c r="Q69" s="92">
        <f t="shared" si="13"/>
        <v>0</v>
      </c>
    </row>
    <row r="70" spans="1:17" s="12" customFormat="1" ht="15.75" thickBot="1">
      <c r="A70" s="36"/>
      <c r="B70" s="22"/>
      <c r="C70" s="41"/>
      <c r="D70" s="162">
        <f t="shared" si="6"/>
        <v>0</v>
      </c>
      <c r="E70" s="24"/>
      <c r="F70" s="19"/>
      <c r="G70" s="20">
        <f t="shared" si="0"/>
        <v>0</v>
      </c>
      <c r="H70" s="91">
        <f t="shared" si="7"/>
        <v>0</v>
      </c>
      <c r="I70" s="93">
        <f t="shared" si="10"/>
        <v>0</v>
      </c>
      <c r="J70" s="20"/>
      <c r="K70" s="20">
        <f t="shared" si="2"/>
        <v>0</v>
      </c>
      <c r="L70" s="92">
        <f t="shared" si="8"/>
        <v>0</v>
      </c>
      <c r="M70" s="92">
        <f t="shared" si="11"/>
        <v>0</v>
      </c>
      <c r="N70" s="20"/>
      <c r="O70" s="20">
        <f t="shared" si="12"/>
        <v>0</v>
      </c>
      <c r="P70" s="92">
        <f t="shared" si="9"/>
        <v>0</v>
      </c>
      <c r="Q70" s="92">
        <f t="shared" si="13"/>
        <v>0</v>
      </c>
    </row>
    <row r="71" spans="1:17" s="10" customFormat="1" ht="15.75" thickBot="1">
      <c r="A71" s="189" t="s">
        <v>5</v>
      </c>
      <c r="B71" s="190"/>
      <c r="C71" s="45"/>
      <c r="D71" s="46"/>
      <c r="E71" s="9"/>
      <c r="F71" s="9"/>
      <c r="G71" s="47">
        <f>SUM(G23:G70)</f>
        <v>0</v>
      </c>
      <c r="H71" s="48"/>
      <c r="I71" s="96">
        <f>SUM(I23:I70)</f>
        <v>0</v>
      </c>
      <c r="J71" s="49"/>
      <c r="K71" s="47">
        <f>SUM(K23:K70)</f>
        <v>0</v>
      </c>
      <c r="L71" s="50"/>
      <c r="M71" s="94">
        <f>SUM(M23:M70)</f>
        <v>0</v>
      </c>
      <c r="N71" s="51"/>
      <c r="O71" s="47">
        <f>SUM(O23:O70)</f>
        <v>0</v>
      </c>
      <c r="P71" s="52"/>
      <c r="Q71" s="94">
        <f>SUM(Q23:Q70)</f>
        <v>0</v>
      </c>
    </row>
    <row r="72" spans="1:17" s="10" customFormat="1" ht="15.75" thickBot="1">
      <c r="A72" s="8"/>
      <c r="B72" s="8"/>
      <c r="C72" s="8"/>
      <c r="D72" s="8"/>
      <c r="E72" s="8"/>
      <c r="G72" s="53"/>
      <c r="H72" s="8"/>
      <c r="I72" s="8"/>
      <c r="J72" s="54"/>
      <c r="K72" s="55"/>
      <c r="L72" s="8"/>
      <c r="M72" s="56"/>
      <c r="N72" s="57"/>
      <c r="O72" s="58"/>
      <c r="P72" s="8"/>
      <c r="Q72" s="56"/>
    </row>
    <row r="73" spans="1:17" s="10" customFormat="1" ht="15.75" thickBot="1">
      <c r="A73" s="44"/>
      <c r="B73" s="183"/>
      <c r="C73" s="44"/>
      <c r="D73" s="44"/>
      <c r="E73" s="44"/>
      <c r="G73" s="59">
        <f>MIN(IF(G71=0,0,IF(G71&lt;'Fee Calculator &amp; Graph'!$E$13,10^(LOG10('Fee Calculator &amp; Graph'!$D$14)+(LOG10(G71)-LOG10('Fee Calculator &amp; Graph'!$D$13))*(LOG10('Fee Calculator &amp; Graph'!$D$14)-LOG10('Fee Calculator &amp; Graph'!$E$14))/(LOG10('Fee Calculator &amp; Graph'!$D$13)-LOG10('Fee Calculator &amp; Graph'!$E$13))),IF(G71&lt;'Fee Calculator &amp; Graph'!$F$13,10^(LOG10('Fee Calculator &amp; Graph'!$E$14)+(LOG10(G71)-LOG10('Fee Calculator &amp; Graph'!$E$13))*(LOG10('Fee Calculator &amp; Graph'!$E$14)-LOG10('Fee Calculator &amp; Graph'!$F$14))/(LOG10('Fee Calculator &amp; Graph'!$E$13)-LOG10('Fee Calculator &amp; Graph'!$F$13))),10^(LOG10('Fee Calculator &amp; Graph'!$F$14)+(LOG10(G71)-LOG10('Fee Calculator &amp; Graph'!$F$13))*(LOG10('Fee Calculator &amp; Graph'!$F$14)-LOG10('Fee Calculator &amp; Graph'!$G$14))/(LOG10('Fee Calculator &amp; Graph'!$F$13)-LOG10('Fee Calculator &amp; Graph'!$G$13))))))%,25%)</f>
        <v>0</v>
      </c>
      <c r="H73" s="60"/>
      <c r="I73" s="95">
        <f>MIN(IF(I71=0,0,IF(I71&lt;'Fee Calculator &amp; Graph'!$E$13,10^(LOG10('Fee Calculator &amp; Graph'!$D$14)+(LOG10(I71)-LOG10('Fee Calculator &amp; Graph'!$D$13))*(LOG10('Fee Calculator &amp; Graph'!$D$14)-LOG10('Fee Calculator &amp; Graph'!$E$14))/(LOG10('Fee Calculator &amp; Graph'!$D$13)-LOG10('Fee Calculator &amp; Graph'!$E$13))),IF(I71&lt;'Fee Calculator &amp; Graph'!$F$13,10^(LOG10('Fee Calculator &amp; Graph'!$E$14)+(LOG10(I71)-LOG10('Fee Calculator &amp; Graph'!$E$13))*(LOG10('Fee Calculator &amp; Graph'!$E$14)-LOG10('Fee Calculator &amp; Graph'!$F$14))/(LOG10('Fee Calculator &amp; Graph'!$E$13)-LOG10('Fee Calculator &amp; Graph'!$F$13))),10^(LOG10('Fee Calculator &amp; Graph'!$F$14)+(LOG10(I71)-LOG10('Fee Calculator &amp; Graph'!$F$13))*(LOG10('Fee Calculator &amp; Graph'!$F$14)-LOG10('Fee Calculator &amp; Graph'!$G$14))/(LOG10('Fee Calculator &amp; Graph'!$F$13)-LOG10('Fee Calculator &amp; Graph'!$G$13))))))%,25%)</f>
        <v>0</v>
      </c>
      <c r="J73" s="61"/>
      <c r="K73" s="59">
        <f>MIN(IF(K71=0,0,IF(K71&lt;'Fee Calculator &amp; Graph'!$E$13,10^(LOG10('Fee Calculator &amp; Graph'!$D$14)+(LOG10(K71)-LOG10('Fee Calculator &amp; Graph'!$D$13))*(LOG10('Fee Calculator &amp; Graph'!$D$14)-LOG10('Fee Calculator &amp; Graph'!$E$14))/(LOG10('Fee Calculator &amp; Graph'!$D$13)-LOG10('Fee Calculator &amp; Graph'!$E$13))),IF(K71&lt;'Fee Calculator &amp; Graph'!$F$13,10^(LOG10('Fee Calculator &amp; Graph'!$E$14)+(LOG10(K71)-LOG10('Fee Calculator &amp; Graph'!$E$13))*(LOG10('Fee Calculator &amp; Graph'!$E$14)-LOG10('Fee Calculator &amp; Graph'!$F$14))/(LOG10('Fee Calculator &amp; Graph'!$E$13)-LOG10('Fee Calculator &amp; Graph'!$F$13))),10^(LOG10('Fee Calculator &amp; Graph'!$F$14)+(LOG10(K71)-LOG10('Fee Calculator &amp; Graph'!$F$13))*(LOG10('Fee Calculator &amp; Graph'!$F$14)-LOG10('Fee Calculator &amp; Graph'!$G$14))/(LOG10('Fee Calculator &amp; Graph'!$F$13)-LOG10('Fee Calculator &amp; Graph'!$G$13))))))%,25%)</f>
        <v>0</v>
      </c>
      <c r="L73" s="44"/>
      <c r="M73" s="95">
        <f>MIN(IF(M71=0,0,IF(M71&lt;'Fee Calculator &amp; Graph'!$E$13,10^(LOG10('Fee Calculator &amp; Graph'!$D$14)+(LOG10(M71)-LOG10('Fee Calculator &amp; Graph'!$D$13))*(LOG10('Fee Calculator &amp; Graph'!$D$14)-LOG10('Fee Calculator &amp; Graph'!$E$14))/(LOG10('Fee Calculator &amp; Graph'!$D$13)-LOG10('Fee Calculator &amp; Graph'!$E$13))),IF(M71&lt;'Fee Calculator &amp; Graph'!$F$13,10^(LOG10('Fee Calculator &amp; Graph'!$E$14)+(LOG10(M71)-LOG10('Fee Calculator &amp; Graph'!$E$13))*(LOG10('Fee Calculator &amp; Graph'!$E$14)-LOG10('Fee Calculator &amp; Graph'!$F$14))/(LOG10('Fee Calculator &amp; Graph'!$E$13)-LOG10('Fee Calculator &amp; Graph'!$F$13))),10^(LOG10('Fee Calculator &amp; Graph'!$F$14)+(LOG10(M71)-LOG10('Fee Calculator &amp; Graph'!$F$13))*(LOG10('Fee Calculator &amp; Graph'!$F$14)-LOG10('Fee Calculator &amp; Graph'!$G$14))/(LOG10('Fee Calculator &amp; Graph'!$F$13)-LOG10('Fee Calculator &amp; Graph'!$G$13))))))%,25%)</f>
        <v>0</v>
      </c>
      <c r="N73" s="62"/>
      <c r="O73" s="59">
        <f>MIN(IF(O71=0,0,IF(O71&lt;'Fee Calculator &amp; Graph'!$E$13,10^(LOG10('Fee Calculator &amp; Graph'!$D$14)+(LOG10(O71)-LOG10('Fee Calculator &amp; Graph'!$D$13))*(LOG10('Fee Calculator &amp; Graph'!$D$14)-LOG10('Fee Calculator &amp; Graph'!$E$14))/(LOG10('Fee Calculator &amp; Graph'!$D$13)-LOG10('Fee Calculator &amp; Graph'!$E$13))),IF(O71&lt;'Fee Calculator &amp; Graph'!$F$13,10^(LOG10('Fee Calculator &amp; Graph'!$E$14)+(LOG10(O71)-LOG10('Fee Calculator &amp; Graph'!$E$13))*(LOG10('Fee Calculator &amp; Graph'!$E$14)-LOG10('Fee Calculator &amp; Graph'!$F$14))/(LOG10('Fee Calculator &amp; Graph'!$E$13)-LOG10('Fee Calculator &amp; Graph'!$F$13))),10^(LOG10('Fee Calculator &amp; Graph'!$F$14)+(LOG10(O71)-LOG10('Fee Calculator &amp; Graph'!$F$13))*(LOG10('Fee Calculator &amp; Graph'!$F$14)-LOG10('Fee Calculator &amp; Graph'!$G$14))/(LOG10('Fee Calculator &amp; Graph'!$F$13)-LOG10('Fee Calculator &amp; Graph'!$G$13))))))%,25%)</f>
        <v>0</v>
      </c>
      <c r="P73" s="44"/>
      <c r="Q73" s="95">
        <f>MIN(IF(Q71=0,0,IF(Q71&lt;'Fee Calculator &amp; Graph'!$E$13,10^(LOG10('Fee Calculator &amp; Graph'!$D$14)+(LOG10(Q71)-LOG10('Fee Calculator &amp; Graph'!$D$13))*(LOG10('Fee Calculator &amp; Graph'!$D$14)-LOG10('Fee Calculator &amp; Graph'!$E$14))/(LOG10('Fee Calculator &amp; Graph'!$D$13)-LOG10('Fee Calculator &amp; Graph'!$E$13))),IF(Q71&lt;'Fee Calculator &amp; Graph'!$F$13,10^(LOG10('Fee Calculator &amp; Graph'!$E$14)+(LOG10(Q71)-LOG10('Fee Calculator &amp; Graph'!$E$13))*(LOG10('Fee Calculator &amp; Graph'!$E$14)-LOG10('Fee Calculator &amp; Graph'!$F$14))/(LOG10('Fee Calculator &amp; Graph'!$E$13)-LOG10('Fee Calculator &amp; Graph'!$F$13))),10^(LOG10('Fee Calculator &amp; Graph'!$F$14)+(LOG10(Q71)-LOG10('Fee Calculator &amp; Graph'!$F$13))*(LOG10('Fee Calculator &amp; Graph'!$F$14)-LOG10('Fee Calculator &amp; Graph'!$G$14))/(LOG10('Fee Calculator &amp; Graph'!$F$13)-LOG10('Fee Calculator &amp; Graph'!$G$13))))))%,25%)</f>
        <v>0</v>
      </c>
    </row>
    <row r="74" spans="1:17" s="10" customFormat="1" ht="45.75" thickBot="1">
      <c r="A74" s="8"/>
      <c r="B74" s="184" t="s">
        <v>48</v>
      </c>
      <c r="C74" s="8"/>
      <c r="D74" s="8"/>
      <c r="E74" s="8"/>
      <c r="F74" s="53"/>
      <c r="G74" s="8"/>
      <c r="H74" s="63"/>
      <c r="I74" s="8"/>
      <c r="J74" s="54"/>
      <c r="K74" s="55"/>
      <c r="L74" s="8"/>
      <c r="M74" s="56"/>
      <c r="N74" s="57"/>
      <c r="O74" s="58"/>
      <c r="P74" s="8"/>
      <c r="Q74" s="56"/>
    </row>
    <row r="75" spans="2:17" ht="15.75" thickBot="1">
      <c r="B75" s="64"/>
      <c r="F75" s="53"/>
      <c r="H75" s="63"/>
      <c r="J75" s="54"/>
      <c r="K75" s="55"/>
      <c r="M75" s="56"/>
      <c r="N75" s="57"/>
      <c r="O75" s="58"/>
      <c r="Q75" s="56"/>
    </row>
    <row r="76" spans="2:17" ht="15.75" thickBot="1">
      <c r="B76" s="97" t="s">
        <v>21</v>
      </c>
      <c r="C76" s="65"/>
      <c r="D76" s="66"/>
      <c r="G76" s="47">
        <f>(G73*G71)</f>
        <v>0</v>
      </c>
      <c r="H76" s="67"/>
      <c r="I76" s="94">
        <f>(I73*I71)</f>
        <v>0</v>
      </c>
      <c r="J76" s="68"/>
      <c r="K76" s="47">
        <f>(K73*K71)</f>
        <v>0</v>
      </c>
      <c r="L76" s="69"/>
      <c r="M76" s="94">
        <f>(M73*M71)</f>
        <v>0</v>
      </c>
      <c r="N76" s="70"/>
      <c r="O76" s="71">
        <f>(O73*O71)</f>
        <v>0</v>
      </c>
      <c r="P76" s="67"/>
      <c r="Q76" s="94">
        <f>(Q73*Q71)</f>
        <v>0</v>
      </c>
    </row>
    <row r="77" spans="1:17" ht="15.75" thickBot="1">
      <c r="A77" s="10"/>
      <c r="B77" s="72"/>
      <c r="C77" s="73"/>
      <c r="D77" s="74"/>
      <c r="E77" s="10"/>
      <c r="G77" s="75"/>
      <c r="H77" s="67"/>
      <c r="I77" s="75"/>
      <c r="J77" s="76"/>
      <c r="K77" s="75"/>
      <c r="L77" s="69"/>
      <c r="M77" s="75"/>
      <c r="N77" s="77"/>
      <c r="O77" s="78"/>
      <c r="P77" s="67"/>
      <c r="Q77" s="75"/>
    </row>
    <row r="78" spans="2:17" ht="15.75" thickBot="1">
      <c r="B78" s="97" t="s">
        <v>6</v>
      </c>
      <c r="G78" s="47">
        <f>ROUNDUP((G71+G76),11)</f>
        <v>0</v>
      </c>
      <c r="H78" s="67"/>
      <c r="I78" s="94">
        <f>ROUNDUP((I71+I76),0.1)</f>
        <v>0</v>
      </c>
      <c r="J78" s="68"/>
      <c r="K78" s="47">
        <f>ROUNDUP((K71+K76),0.1)</f>
        <v>0</v>
      </c>
      <c r="L78" s="69"/>
      <c r="M78" s="94">
        <f>ROUNDUP((M71+M76),0.1)</f>
        <v>0</v>
      </c>
      <c r="N78" s="70"/>
      <c r="O78" s="47">
        <f>ROUNDUP((O71+O76),0.1)</f>
        <v>0</v>
      </c>
      <c r="P78" s="67"/>
      <c r="Q78" s="94">
        <f>ROUNDUP((Q71+Q76),0.1)</f>
        <v>0</v>
      </c>
    </row>
    <row r="79" ht="15">
      <c r="P79" s="10"/>
    </row>
    <row r="83" spans="6:7" ht="15">
      <c r="F83" s="10"/>
      <c r="G83" s="75"/>
    </row>
    <row r="84" ht="15">
      <c r="G84" s="79"/>
    </row>
  </sheetData>
  <sheetProtection/>
  <mergeCells count="7">
    <mergeCell ref="J21:K21"/>
    <mergeCell ref="L21:M21"/>
    <mergeCell ref="N21:O21"/>
    <mergeCell ref="P21:Q21"/>
    <mergeCell ref="A71:B71"/>
    <mergeCell ref="F21:G21"/>
    <mergeCell ref="H21:I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  <headerFooter alignWithMargins="0">
    <oddHeader>&amp;L&amp;"Verdana,Regular"&amp;14Schedule of tendered items and Melbourne Water reimbursement assessment example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zoomScale="85" zoomScaleNormal="85" zoomScalePageLayoutView="0" workbookViewId="0" topLeftCell="A1">
      <selection activeCell="J5" sqref="J5"/>
    </sheetView>
  </sheetViews>
  <sheetFormatPr defaultColWidth="9.140625" defaultRowHeight="12.75"/>
  <cols>
    <col min="1" max="1" width="3.421875" style="8" customWidth="1"/>
    <col min="2" max="2" width="1.28515625" style="8" customWidth="1"/>
    <col min="3" max="3" width="28.8515625" style="8" customWidth="1"/>
    <col min="4" max="4" width="17.421875" style="8" customWidth="1"/>
    <col min="5" max="5" width="14.140625" style="8" customWidth="1"/>
    <col min="6" max="6" width="18.00390625" style="8" customWidth="1"/>
    <col min="7" max="7" width="19.00390625" style="8" customWidth="1"/>
    <col min="8" max="8" width="16.7109375" style="8" customWidth="1"/>
    <col min="9" max="11" width="9.140625" style="8" customWidth="1"/>
    <col min="12" max="12" width="2.140625" style="8" customWidth="1"/>
    <col min="13" max="13" width="9.140625" style="103" customWidth="1"/>
    <col min="14" max="14" width="0.13671875" style="103" customWidth="1"/>
    <col min="15" max="15" width="0.2890625" style="103" customWidth="1"/>
    <col min="16" max="16" width="9.140625" style="103" customWidth="1"/>
    <col min="17" max="16384" width="9.140625" style="8" customWidth="1"/>
  </cols>
  <sheetData>
    <row r="1" spans="3:8" ht="15.75" thickBot="1">
      <c r="C1" s="10"/>
      <c r="D1" s="10"/>
      <c r="E1" s="10"/>
      <c r="F1" s="10"/>
      <c r="G1" s="10"/>
      <c r="H1" s="10"/>
    </row>
    <row r="2" spans="2:11" ht="15">
      <c r="B2" s="104"/>
      <c r="C2" s="127" t="s">
        <v>15</v>
      </c>
      <c r="D2" s="127" t="s">
        <v>16</v>
      </c>
      <c r="E2" s="127"/>
      <c r="F2" s="127"/>
      <c r="G2" s="127"/>
      <c r="H2" s="127"/>
      <c r="I2" s="105"/>
      <c r="J2" s="105"/>
      <c r="K2" s="106"/>
    </row>
    <row r="3" spans="2:11" ht="15">
      <c r="B3" s="107"/>
      <c r="C3" s="138" t="s">
        <v>39</v>
      </c>
      <c r="D3" s="128"/>
      <c r="E3" s="128"/>
      <c r="F3" s="128"/>
      <c r="G3" s="128"/>
      <c r="H3" s="129"/>
      <c r="I3" s="109"/>
      <c r="J3" s="108"/>
      <c r="K3" s="110"/>
    </row>
    <row r="4" spans="2:11" ht="15">
      <c r="B4" s="107"/>
      <c r="C4" s="111" t="s">
        <v>15</v>
      </c>
      <c r="D4" s="111" t="s">
        <v>16</v>
      </c>
      <c r="E4" s="111" t="s">
        <v>17</v>
      </c>
      <c r="F4" s="111" t="s">
        <v>18</v>
      </c>
      <c r="G4" s="111" t="s">
        <v>19</v>
      </c>
      <c r="H4" s="111" t="s">
        <v>20</v>
      </c>
      <c r="I4" s="109"/>
      <c r="J4" s="108"/>
      <c r="K4" s="110"/>
    </row>
    <row r="5" spans="2:11" ht="23.25" customHeight="1">
      <c r="B5" s="98"/>
      <c r="C5" s="130" t="s">
        <v>40</v>
      </c>
      <c r="D5" s="131"/>
      <c r="E5" s="131"/>
      <c r="F5" s="131"/>
      <c r="G5" s="132"/>
      <c r="H5" s="141">
        <v>33481</v>
      </c>
      <c r="I5" s="99"/>
      <c r="J5" s="100"/>
      <c r="K5" s="101"/>
    </row>
    <row r="6" spans="2:11" ht="21" customHeight="1">
      <c r="B6" s="98"/>
      <c r="C6" s="133" t="s">
        <v>41</v>
      </c>
      <c r="D6" s="134"/>
      <c r="E6" s="134"/>
      <c r="F6" s="134"/>
      <c r="G6" s="135"/>
      <c r="H6" s="136">
        <f>IF(H5=0,0,IF(H5&lt;$E$13,10^(LOG10($D$14)+(LOG10(H5)-LOG10($D$13))*(LOG10($D$14)-LOG10($E$14))/(LOG10($D$13)-LOG10($E$13))),IF(H5&lt;$F$13,10^(LOG10($E$14)+(LOG10(H5)-LOG10($E$13))*(LOG10($E$14)-LOG10($F$14))/(LOG10($E$13)-LOG10($F$13))),10^(LOG10($F$14)+(LOG10(H5)-LOG10($F$13))*(LOG10($F$14)-LOG10($G$14))/(LOG10($F$13)-LOG10($G$13))))))%</f>
        <v>0.20572855555267877</v>
      </c>
      <c r="I6" s="100"/>
      <c r="J6" s="100"/>
      <c r="K6" s="101"/>
    </row>
    <row r="7" spans="2:11" ht="21" customHeight="1">
      <c r="B7" s="98"/>
      <c r="C7" s="130" t="s">
        <v>42</v>
      </c>
      <c r="D7" s="131"/>
      <c r="E7" s="131"/>
      <c r="F7" s="132"/>
      <c r="G7" s="132"/>
      <c r="H7" s="137">
        <f>H5*H6</f>
        <v>6887.997768459238</v>
      </c>
      <c r="I7" s="100"/>
      <c r="J7" s="100"/>
      <c r="K7" s="101"/>
    </row>
    <row r="8" spans="2:11" ht="15">
      <c r="B8" s="98"/>
      <c r="D8" s="111"/>
      <c r="E8" s="111"/>
      <c r="F8" s="139"/>
      <c r="G8" s="140"/>
      <c r="H8" s="111"/>
      <c r="I8" s="109"/>
      <c r="J8" s="109"/>
      <c r="K8" s="112"/>
    </row>
    <row r="9" spans="2:11" ht="15">
      <c r="B9" s="98"/>
      <c r="C9" s="138" t="s">
        <v>7</v>
      </c>
      <c r="D9" s="111"/>
      <c r="E9" s="111"/>
      <c r="F9" s="139"/>
      <c r="G9" s="140"/>
      <c r="H9" s="111"/>
      <c r="I9" s="109"/>
      <c r="J9" s="109"/>
      <c r="K9" s="112"/>
    </row>
    <row r="10" spans="2:11" ht="15">
      <c r="B10" s="98"/>
      <c r="D10" s="111"/>
      <c r="E10" s="111"/>
      <c r="F10" s="139"/>
      <c r="G10" s="140"/>
      <c r="H10" s="111"/>
      <c r="I10" s="109"/>
      <c r="J10" s="109"/>
      <c r="K10" s="112"/>
    </row>
    <row r="11" spans="2:11" ht="15.75" thickBot="1">
      <c r="B11" s="98"/>
      <c r="C11" s="109"/>
      <c r="D11" s="109"/>
      <c r="E11" s="109"/>
      <c r="F11" s="109"/>
      <c r="G11" s="109"/>
      <c r="H11" s="100"/>
      <c r="I11" s="109"/>
      <c r="J11" s="109"/>
      <c r="K11" s="101"/>
    </row>
    <row r="12" spans="2:11" ht="21" customHeight="1">
      <c r="B12" s="98"/>
      <c r="C12" s="148" t="s">
        <v>8</v>
      </c>
      <c r="D12" s="149"/>
      <c r="E12" s="149"/>
      <c r="F12" s="149"/>
      <c r="G12" s="150"/>
      <c r="H12" s="100"/>
      <c r="I12" s="109"/>
      <c r="J12" s="109"/>
      <c r="K12" s="101"/>
    </row>
    <row r="13" spans="2:11" ht="18" customHeight="1">
      <c r="B13" s="113"/>
      <c r="C13" s="142" t="s">
        <v>9</v>
      </c>
      <c r="D13" s="143">
        <v>20000</v>
      </c>
      <c r="E13" s="143">
        <v>100000</v>
      </c>
      <c r="F13" s="143">
        <v>7000000</v>
      </c>
      <c r="G13" s="144">
        <v>100000000</v>
      </c>
      <c r="H13" s="109"/>
      <c r="I13" s="109"/>
      <c r="J13" s="109"/>
      <c r="K13" s="101"/>
    </row>
    <row r="14" spans="2:11" ht="19.5" customHeight="1" thickBot="1">
      <c r="B14" s="114"/>
      <c r="C14" s="145" t="s">
        <v>10</v>
      </c>
      <c r="D14" s="146">
        <v>25</v>
      </c>
      <c r="E14" s="146">
        <v>13.6</v>
      </c>
      <c r="F14" s="146">
        <v>8</v>
      </c>
      <c r="G14" s="147">
        <v>6.45</v>
      </c>
      <c r="H14" s="109"/>
      <c r="I14" s="109"/>
      <c r="J14" s="109"/>
      <c r="K14" s="101"/>
    </row>
    <row r="15" spans="2:11" ht="15">
      <c r="B15" s="114"/>
      <c r="C15" s="100"/>
      <c r="D15" s="100"/>
      <c r="E15" s="100"/>
      <c r="F15" s="100"/>
      <c r="G15" s="100"/>
      <c r="H15" s="109"/>
      <c r="I15" s="109"/>
      <c r="J15" s="109"/>
      <c r="K15" s="101"/>
    </row>
    <row r="16" spans="2:11" ht="15.75" thickBot="1">
      <c r="B16" s="115"/>
      <c r="C16" s="116"/>
      <c r="D16" s="116"/>
      <c r="E16" s="116"/>
      <c r="F16" s="116"/>
      <c r="G16" s="117"/>
      <c r="H16" s="117"/>
      <c r="I16" s="116"/>
      <c r="J16" s="116"/>
      <c r="K16" s="118"/>
    </row>
    <row r="30" ht="15.75" thickBot="1"/>
    <row r="31" spans="14:15" ht="15">
      <c r="N31" s="119">
        <v>0.25</v>
      </c>
      <c r="O31" s="120">
        <v>20000</v>
      </c>
    </row>
    <row r="32" spans="14:15" ht="15">
      <c r="N32" s="119">
        <f aca="true" t="shared" si="0" ref="N32:N42">N31-0.01</f>
        <v>0.24</v>
      </c>
      <c r="O32" s="121">
        <v>22100</v>
      </c>
    </row>
    <row r="33" spans="14:15" ht="15">
      <c r="N33" s="119">
        <f t="shared" si="0"/>
        <v>0.22999999999999998</v>
      </c>
      <c r="O33" s="121">
        <v>24700</v>
      </c>
    </row>
    <row r="34" spans="14:15" ht="15">
      <c r="N34" s="119">
        <f t="shared" si="0"/>
        <v>0.21999999999999997</v>
      </c>
      <c r="O34" s="121">
        <v>28000</v>
      </c>
    </row>
    <row r="35" spans="14:15" ht="15">
      <c r="N35" s="119">
        <f t="shared" si="0"/>
        <v>0.20999999999999996</v>
      </c>
      <c r="O35" s="121">
        <v>31700</v>
      </c>
    </row>
    <row r="36" spans="14:15" ht="15">
      <c r="N36" s="119">
        <f t="shared" si="0"/>
        <v>0.19999999999999996</v>
      </c>
      <c r="O36" s="121">
        <v>35700</v>
      </c>
    </row>
    <row r="37" spans="14:15" ht="15">
      <c r="N37" s="119">
        <f t="shared" si="0"/>
        <v>0.18999999999999995</v>
      </c>
      <c r="O37" s="121">
        <v>41300</v>
      </c>
    </row>
    <row r="38" spans="14:15" ht="15">
      <c r="N38" s="119">
        <f t="shared" si="0"/>
        <v>0.17999999999999994</v>
      </c>
      <c r="O38" s="121">
        <v>47000</v>
      </c>
    </row>
    <row r="39" spans="14:15" ht="15">
      <c r="N39" s="119">
        <f t="shared" si="0"/>
        <v>0.16999999999999993</v>
      </c>
      <c r="O39" s="121">
        <v>55000</v>
      </c>
    </row>
    <row r="40" spans="14:15" ht="15">
      <c r="N40" s="119">
        <f t="shared" si="0"/>
        <v>0.15999999999999992</v>
      </c>
      <c r="O40" s="121">
        <v>65000</v>
      </c>
    </row>
    <row r="41" spans="14:15" ht="15">
      <c r="N41" s="119">
        <f t="shared" si="0"/>
        <v>0.1499999999999999</v>
      </c>
      <c r="O41" s="121">
        <v>77000</v>
      </c>
    </row>
    <row r="42" spans="14:15" ht="15.75" thickBot="1">
      <c r="N42" s="119">
        <f t="shared" si="0"/>
        <v>0.1399999999999999</v>
      </c>
      <c r="O42" s="121">
        <v>92000</v>
      </c>
    </row>
    <row r="43" spans="14:15" ht="15">
      <c r="N43" s="119">
        <v>0.136</v>
      </c>
      <c r="O43" s="120">
        <v>100000</v>
      </c>
    </row>
    <row r="44" spans="14:15" ht="15">
      <c r="N44" s="119">
        <v>0.13</v>
      </c>
      <c r="O44" s="121">
        <v>140000</v>
      </c>
    </row>
    <row r="45" spans="14:15" ht="15">
      <c r="N45" s="119">
        <v>0.125</v>
      </c>
      <c r="O45" s="121">
        <v>190000</v>
      </c>
    </row>
    <row r="46" spans="14:15" ht="15">
      <c r="N46" s="119">
        <f>N44-0.01</f>
        <v>0.12000000000000001</v>
      </c>
      <c r="O46" s="121">
        <v>260000</v>
      </c>
    </row>
    <row r="47" spans="14:15" ht="15">
      <c r="N47" s="119">
        <f>N46-0.01</f>
        <v>0.11000000000000001</v>
      </c>
      <c r="O47" s="121">
        <v>520000</v>
      </c>
    </row>
    <row r="48" spans="14:15" ht="15">
      <c r="N48" s="119">
        <f>N47-0.01</f>
        <v>0.10000000000000002</v>
      </c>
      <c r="O48" s="121">
        <v>1100000</v>
      </c>
    </row>
    <row r="49" spans="14:15" ht="15">
      <c r="N49" s="119">
        <f>N48-0.01</f>
        <v>0.09000000000000002</v>
      </c>
      <c r="O49" s="121">
        <v>2700000</v>
      </c>
    </row>
    <row r="50" spans="14:15" ht="15.75" thickBot="1">
      <c r="N50" s="119">
        <v>0.0816</v>
      </c>
      <c r="O50" s="121">
        <v>6000000</v>
      </c>
    </row>
    <row r="51" spans="14:15" ht="15">
      <c r="N51" s="119">
        <f>N49-0.01</f>
        <v>0.08000000000000003</v>
      </c>
      <c r="O51" s="120">
        <v>7000000</v>
      </c>
    </row>
    <row r="52" spans="14:15" ht="15">
      <c r="N52" s="119">
        <v>0.0791</v>
      </c>
      <c r="O52" s="121">
        <v>8000000</v>
      </c>
    </row>
    <row r="53" spans="14:15" ht="15.75" thickBot="1">
      <c r="N53" s="119">
        <f>N51-0.01</f>
        <v>0.07000000000000003</v>
      </c>
      <c r="O53" s="122">
        <v>35000000</v>
      </c>
    </row>
    <row r="54" spans="14:15" ht="15">
      <c r="N54" s="119">
        <v>0.0645</v>
      </c>
      <c r="O54" s="120">
        <v>100000000</v>
      </c>
    </row>
    <row r="55" ht="15">
      <c r="N55" s="123"/>
    </row>
    <row r="56" ht="15">
      <c r="N56" s="123"/>
    </row>
    <row r="57" ht="15">
      <c r="N57" s="123"/>
    </row>
    <row r="58" ht="15">
      <c r="N58" s="123"/>
    </row>
    <row r="59" ht="15">
      <c r="N59" s="123"/>
    </row>
    <row r="60" ht="15">
      <c r="N60" s="123"/>
    </row>
    <row r="61" ht="15">
      <c r="N61" s="123"/>
    </row>
    <row r="66" ht="15">
      <c r="N66" s="102"/>
    </row>
    <row r="67" ht="15">
      <c r="N67" s="124"/>
    </row>
    <row r="68" ht="15">
      <c r="N68" s="124"/>
    </row>
    <row r="132" spans="3:8" ht="15">
      <c r="C132" s="125"/>
      <c r="D132" s="125"/>
      <c r="E132" s="125"/>
      <c r="F132" s="125"/>
      <c r="G132" s="125"/>
      <c r="H132" s="125"/>
    </row>
    <row r="133" spans="3:8" ht="15">
      <c r="C133" s="9"/>
      <c r="D133" s="9"/>
      <c r="E133" s="9"/>
      <c r="F133" s="9"/>
      <c r="G133" s="9"/>
      <c r="H133" s="9"/>
    </row>
    <row r="134" spans="3:8" ht="15">
      <c r="C134" s="9"/>
      <c r="D134" s="9"/>
      <c r="E134" s="9"/>
      <c r="F134" s="9"/>
      <c r="G134" s="126"/>
      <c r="H134" s="9"/>
    </row>
    <row r="138" ht="15">
      <c r="A138" s="9"/>
    </row>
  </sheetData>
  <sheetProtection/>
  <printOptions horizontalCentered="1" verticalCentered="1"/>
  <pageMargins left="0.2362204724409449" right="0.26" top="0.6635416666666667" bottom="0.4724409448818898" header="0.2362204724409449" footer="0.5118110236220472"/>
  <pageSetup fitToHeight="0" fitToWidth="1" horizontalDpi="600" verticalDpi="600" orientation="portrait" paperSize="9" scale="70" r:id="rId2"/>
  <headerFooter alignWithMargins="0">
    <oddHeader>&amp;L&amp;"Verdana,Regular"&amp;14Schedule of tendered items and Melbourne Water reimbursement assessment example -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8" customWidth="1"/>
    <col min="2" max="2" width="85.00390625" style="8" bestFit="1" customWidth="1"/>
    <col min="3" max="3" width="12.421875" style="8" bestFit="1" customWidth="1"/>
    <col min="4" max="4" width="15.28125" style="8" bestFit="1" customWidth="1"/>
    <col min="5" max="5" width="13.00390625" style="8" bestFit="1" customWidth="1"/>
    <col min="6" max="6" width="16.00390625" style="8" bestFit="1" customWidth="1"/>
    <col min="7" max="7" width="10.421875" style="8" bestFit="1" customWidth="1"/>
    <col min="8" max="9" width="12.140625" style="8" bestFit="1" customWidth="1"/>
    <col min="10" max="16384" width="9.140625" style="8" customWidth="1"/>
  </cols>
  <sheetData>
    <row r="4" spans="2:9" ht="19.5">
      <c r="B4" s="171" t="s">
        <v>43</v>
      </c>
      <c r="C4" s="125"/>
      <c r="D4" s="125"/>
      <c r="E4" s="125"/>
      <c r="F4" s="125"/>
      <c r="G4" s="125"/>
      <c r="H4" s="125"/>
      <c r="I4" s="125"/>
    </row>
    <row r="5" spans="2:9" ht="15">
      <c r="B5" s="9"/>
      <c r="C5" s="9"/>
      <c r="D5" s="9"/>
      <c r="E5" s="9"/>
      <c r="F5" s="9"/>
      <c r="G5" s="9"/>
      <c r="H5" s="9"/>
      <c r="I5" s="9"/>
    </row>
    <row r="6" spans="2:9" ht="15">
      <c r="B6" s="9"/>
      <c r="C6" s="9"/>
      <c r="D6" s="9"/>
      <c r="E6" s="9"/>
      <c r="F6" s="9"/>
      <c r="G6" s="9"/>
      <c r="H6" s="9"/>
      <c r="I6" s="9"/>
    </row>
    <row r="7" spans="2:9" ht="15.75" thickBot="1">
      <c r="B7" s="160" t="s">
        <v>11</v>
      </c>
      <c r="C7" s="9"/>
      <c r="D7" s="9"/>
      <c r="E7" s="9"/>
      <c r="F7" s="9"/>
      <c r="G7" s="9"/>
      <c r="H7" s="9"/>
      <c r="I7" s="9"/>
    </row>
    <row r="8" spans="2:9" ht="15">
      <c r="B8" s="151" t="s">
        <v>12</v>
      </c>
      <c r="C8" s="152">
        <v>20000</v>
      </c>
      <c r="D8" s="152">
        <v>100000</v>
      </c>
      <c r="E8" s="152">
        <v>7000000</v>
      </c>
      <c r="F8" s="153">
        <v>100000000</v>
      </c>
      <c r="G8" s="9"/>
      <c r="H8" s="9"/>
      <c r="I8" s="9"/>
    </row>
    <row r="9" spans="2:9" ht="15.75" thickBot="1">
      <c r="B9" s="154" t="s">
        <v>13</v>
      </c>
      <c r="C9" s="155">
        <v>25</v>
      </c>
      <c r="D9" s="155">
        <v>13.6</v>
      </c>
      <c r="E9" s="155">
        <v>8</v>
      </c>
      <c r="F9" s="156">
        <v>6.45</v>
      </c>
      <c r="G9" s="9"/>
      <c r="H9" s="9"/>
      <c r="I9" s="9"/>
    </row>
    <row r="10" spans="2:9" ht="15.75" thickBot="1">
      <c r="B10" s="9"/>
      <c r="C10" s="9"/>
      <c r="D10" s="9"/>
      <c r="E10" s="9"/>
      <c r="F10" s="9"/>
      <c r="G10" s="9"/>
      <c r="H10" s="9"/>
      <c r="I10" s="9"/>
    </row>
    <row r="11" spans="2:9" ht="15">
      <c r="B11" s="159" t="s">
        <v>14</v>
      </c>
      <c r="C11" s="157"/>
      <c r="D11" s="157"/>
      <c r="E11" s="157"/>
      <c r="F11" s="158"/>
      <c r="G11" s="9"/>
      <c r="H11" s="9"/>
      <c r="I11" s="9"/>
    </row>
    <row r="12" spans="2:9" ht="15.75" thickBot="1">
      <c r="B12" s="154" t="s">
        <v>12</v>
      </c>
      <c r="C12" s="155">
        <f aca="true" t="shared" si="0" ref="C12:F13">LOG10(C8)</f>
        <v>4.301029995663981</v>
      </c>
      <c r="D12" s="155">
        <f t="shared" si="0"/>
        <v>5</v>
      </c>
      <c r="E12" s="155">
        <f t="shared" si="0"/>
        <v>6.845098040014257</v>
      </c>
      <c r="F12" s="156">
        <f t="shared" si="0"/>
        <v>8</v>
      </c>
      <c r="G12" s="9"/>
      <c r="H12" s="9"/>
      <c r="I12" s="9"/>
    </row>
    <row r="13" spans="2:9" ht="15.75" thickBot="1">
      <c r="B13" s="154" t="s">
        <v>13</v>
      </c>
      <c r="C13" s="155">
        <f t="shared" si="0"/>
        <v>1.3979400086720377</v>
      </c>
      <c r="D13" s="155">
        <f t="shared" si="0"/>
        <v>1.1335389083702174</v>
      </c>
      <c r="E13" s="155">
        <f t="shared" si="0"/>
        <v>0.9030899869919435</v>
      </c>
      <c r="F13" s="156">
        <f t="shared" si="0"/>
        <v>0.8095597146352678</v>
      </c>
      <c r="G13" s="9"/>
      <c r="H13" s="9"/>
      <c r="I13" s="9"/>
    </row>
    <row r="14" spans="2:9" ht="15">
      <c r="B14" s="9"/>
      <c r="C14" s="9"/>
      <c r="D14" s="9"/>
      <c r="E14" s="9"/>
      <c r="F14" s="9"/>
      <c r="G14" s="9"/>
      <c r="H14" s="9"/>
      <c r="I14" s="9"/>
    </row>
    <row r="15" spans="7:9" ht="15">
      <c r="G15" s="9"/>
      <c r="H15" s="9"/>
      <c r="I15" s="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&amp;L&amp;"Verdana,Regular"&amp;14Schedule of tendered items and Melbourne Water reimbursement assessment example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assessment template</dc:title>
  <dc:subject/>
  <dc:creator>Melbourne Water Corporation</dc:creator>
  <cp:keywords/>
  <dc:description/>
  <cp:lastModifiedBy>Sharon Berry</cp:lastModifiedBy>
  <cp:lastPrinted>2015-02-06T00:29:35Z</cp:lastPrinted>
  <dcterms:created xsi:type="dcterms:W3CDTF">2005-12-15T20:56:29Z</dcterms:created>
  <dcterms:modified xsi:type="dcterms:W3CDTF">2015-04-13T01:32:51Z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0x010100804E1365441C4DCB93A316A639E7236A007DE8563FA1805841AE6797C8CB5F5221</vt:lpwstr>
  </property>
  <property fmtid="{D5CDD505-2E9C-101B-9397-08002B2CF9AE}" pid="3" name="DocumentCategory">
    <vt:lpwstr>89;#;#86;#</vt:lpwstr>
  </property>
  <property fmtid="{D5CDD505-2E9C-101B-9397-08002B2CF9AE}" pid="4" name="DocumentDate">
    <vt:lpwstr>2015-02-06T00:00:00Z</vt:lpwstr>
  </property>
  <property fmtid="{D5CDD505-2E9C-101B-9397-08002B2CF9AE}" pid="5" name="Category document">
    <vt:lpwstr>General guidelines</vt:lpwstr>
  </property>
  <property fmtid="{D5CDD505-2E9C-101B-9397-08002B2CF9AE}" pid="6" name="Fact sheets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Order">
    <vt:lpwstr>62200.0000000000</vt:lpwstr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ocumentSortOrder">
    <vt:lpwstr/>
  </property>
  <property fmtid="{D5CDD505-2E9C-101B-9397-08002B2CF9AE}" pid="14" name="_dlc_Exempt">
    <vt:lpwstr/>
  </property>
  <property fmtid="{D5CDD505-2E9C-101B-9397-08002B2CF9AE}" pid="15" name="Project code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